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I006299\Downloads\"/>
    </mc:Choice>
  </mc:AlternateContent>
  <xr:revisionPtr revIDLastSave="0" documentId="13_ncr:1_{931FB59C-5446-4696-BEDD-88440F425C20}" xr6:coauthVersionLast="47" xr6:coauthVersionMax="47" xr10:uidLastSave="{00000000-0000-0000-0000-000000000000}"/>
  <bookViews>
    <workbookView xWindow="-108" yWindow="-108" windowWidth="23256" windowHeight="12576" xr2:uid="{ABB662F6-A51B-49C1-B15E-ADA4B6E9ECC8}"/>
  </bookViews>
  <sheets>
    <sheet name="IP Propensity Model" sheetId="1" r:id="rId1"/>
    <sheet name="Sheet1" sheetId="2" r:id="rId2"/>
  </sheets>
  <definedNames>
    <definedName name="_xlnm.Print_Area" localSheetId="0">'IP Propensity Model'!$A$1:$S$42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5" i="1" l="1"/>
  <c r="AE8" i="1" s="1"/>
  <c r="AF10" i="1"/>
  <c r="AL30" i="1"/>
  <c r="AK30" i="1"/>
  <c r="AJ30" i="1"/>
  <c r="AI30" i="1"/>
  <c r="AH30" i="1"/>
  <c r="AG30" i="1"/>
  <c r="AM30" i="1" s="1"/>
  <c r="AL29" i="1"/>
  <c r="AK29" i="1"/>
  <c r="AJ29" i="1"/>
  <c r="AI29" i="1"/>
  <c r="AH29" i="1"/>
  <c r="AG29" i="1"/>
  <c r="AL28" i="1"/>
  <c r="AK28" i="1"/>
  <c r="AJ28" i="1"/>
  <c r="AI28" i="1"/>
  <c r="AH28" i="1"/>
  <c r="AG28" i="1"/>
  <c r="AL27" i="1"/>
  <c r="AK27" i="1"/>
  <c r="AJ27" i="1"/>
  <c r="AI27" i="1"/>
  <c r="AH27" i="1"/>
  <c r="AG27" i="1"/>
  <c r="AC30" i="1"/>
  <c r="AB30" i="1"/>
  <c r="AA30" i="1"/>
  <c r="Z30" i="1"/>
  <c r="Y30" i="1"/>
  <c r="X30" i="1"/>
  <c r="AC29" i="1"/>
  <c r="AB29" i="1"/>
  <c r="AA29" i="1"/>
  <c r="Z29" i="1"/>
  <c r="Y29" i="1"/>
  <c r="X29" i="1"/>
  <c r="AC28" i="1"/>
  <c r="AB28" i="1"/>
  <c r="AA28" i="1"/>
  <c r="Z28" i="1"/>
  <c r="Y28" i="1"/>
  <c r="X28" i="1"/>
  <c r="AC27" i="1"/>
  <c r="AB27" i="1"/>
  <c r="AA27" i="1"/>
  <c r="Z27" i="1"/>
  <c r="Y27" i="1"/>
  <c r="X27" i="1"/>
  <c r="Z34" i="1"/>
  <c r="Y34" i="1"/>
  <c r="X34" i="1"/>
  <c r="W34" i="1"/>
  <c r="AA34" i="1" s="1"/>
  <c r="AJ11" i="1"/>
  <c r="AH10" i="1"/>
  <c r="AK6" i="1"/>
  <c r="AD9" i="1"/>
  <c r="AK8" i="1"/>
  <c r="AD7" i="1"/>
  <c r="AE10" i="1" l="1"/>
  <c r="AE9" i="1"/>
  <c r="AE7" i="1"/>
  <c r="AI11" i="1"/>
  <c r="AA17" i="1"/>
  <c r="AI7" i="1" s="1"/>
  <c r="AM29" i="1"/>
  <c r="AM28" i="1"/>
  <c r="AA18" i="1"/>
  <c r="AJ7" i="1" s="1"/>
  <c r="AB34" i="1"/>
  <c r="AH7" i="1" l="1"/>
  <c r="AL7" i="1"/>
  <c r="AK7" i="1"/>
  <c r="AD6" i="1"/>
  <c r="AL34" i="1"/>
  <c r="AK34" i="1"/>
  <c r="AJ34" i="1"/>
  <c r="AM27" i="1"/>
  <c r="AI34" i="1" s="1"/>
  <c r="AD30" i="1"/>
  <c r="AH34" i="1" s="1"/>
  <c r="AD29" i="1"/>
  <c r="AG34" i="1" s="1"/>
  <c r="AD28" i="1"/>
  <c r="AF34" i="1" s="1"/>
  <c r="AD27" i="1"/>
  <c r="AE34" i="1" s="1"/>
  <c r="AA15" i="1"/>
  <c r="AE13" i="1"/>
  <c r="AI14" i="1"/>
  <c r="AD15" i="1"/>
  <c r="AC14" i="1"/>
  <c r="AM35" i="1" l="1"/>
  <c r="X2" i="1"/>
  <c r="AH9" i="1" s="1"/>
  <c r="AI13" i="1"/>
  <c r="AA16" i="1"/>
  <c r="AG7" i="1" s="1"/>
  <c r="AC13" i="1"/>
  <c r="AD14" i="1"/>
  <c r="AG13" i="1"/>
  <c r="AF14" i="1"/>
  <c r="AE11" i="1"/>
  <c r="AM14" i="1" l="1"/>
  <c r="AC11" i="1"/>
  <c r="AC10" i="1"/>
  <c r="AM10" i="1" s="1"/>
  <c r="AD13" i="1"/>
  <c r="AM13" i="1" s="1"/>
  <c r="AC34" i="1"/>
  <c r="AD34" i="1" l="1"/>
  <c r="AM34" i="1" s="1"/>
  <c r="T34" i="1" s="1"/>
  <c r="AC12" i="1" l="1" a="1"/>
  <c r="AC12" i="1" s="1"/>
  <c r="AC4" i="1"/>
  <c r="AC2" i="1"/>
  <c r="AA1" i="1"/>
  <c r="Y24" i="1" s="1"/>
  <c r="AC1" i="1"/>
  <c r="AC3" i="1"/>
  <c r="AF3" i="1" s="1"/>
  <c r="AC9" i="1"/>
  <c r="AF2" i="1" l="1"/>
  <c r="AD2" i="1"/>
  <c r="AG1" i="1"/>
  <c r="AG2" i="1" l="1"/>
  <c r="AC7" i="1"/>
  <c r="AM7" i="1" s="1"/>
  <c r="AC6" i="1"/>
  <c r="AM6" i="1" s="1"/>
  <c r="AF4" i="1"/>
  <c r="AA3" i="1"/>
  <c r="X4" i="1"/>
  <c r="AC8" i="1" l="1"/>
  <c r="AM8" i="1" s="1"/>
  <c r="AC15" i="1"/>
  <c r="AD3" i="1"/>
  <c r="AD4" i="1"/>
  <c r="AA2" i="1"/>
  <c r="AG9" i="1" s="1"/>
  <c r="AM9" i="1" s="1"/>
  <c r="AA24" i="1"/>
  <c r="AE4" i="1" l="1"/>
  <c r="AG4" i="1" s="1"/>
  <c r="AM15" i="1"/>
  <c r="AC23" i="1" s="1"/>
  <c r="J14" i="1" s="1"/>
  <c r="AG11" i="1"/>
  <c r="AM11" i="1" s="1"/>
  <c r="AC20" i="1" s="1"/>
  <c r="J9" i="1" s="1"/>
  <c r="AE3" i="1"/>
  <c r="AG3" i="1" s="1"/>
  <c r="AC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Sweet, Seon</author>
    <author>Jia, Penghao-P</author>
  </authors>
  <commentList>
    <comment ref="AF9" authorId="0" shapeId="0" xr:uid="{D3745163-16C0-4287-BC4B-9CFC3E1C8AEF}">
      <text>
        <r>
          <rPr>
            <b/>
            <sz val="9"/>
            <color indexed="81"/>
            <rFont val="Tahoma"/>
            <family val="2"/>
          </rPr>
          <t xml:space="preserve">Validation
</t>
        </r>
        <r>
          <rPr>
            <sz val="9"/>
            <color indexed="81"/>
            <rFont val="Tahoma"/>
            <family val="2"/>
          </rPr>
          <t xml:space="preserve">Uses "your client" if name field has not been entered
</t>
        </r>
      </text>
    </comment>
    <comment ref="AN10" authorId="1" shapeId="0" xr:uid="{A0CA6B0E-0A08-474F-87EF-BAB825B5EAA1}">
      <text>
        <r>
          <rPr>
            <b/>
            <sz val="9"/>
            <color indexed="81"/>
            <rFont val="Tahoma"/>
            <family val="2"/>
          </rPr>
          <t>Conservative:</t>
        </r>
        <r>
          <rPr>
            <sz val="9"/>
            <color indexed="81"/>
            <rFont val="Tahoma"/>
            <family val="2"/>
          </rPr>
          <t xml:space="preserve">
A conservatie attitude generally implies a low tolerance towards risk, forcussing on preserving capital and current income.</t>
        </r>
      </text>
    </comment>
    <comment ref="AI11" authorId="0" shapeId="0" xr:uid="{2DA4D4D7-8052-42A6-91C5-0613B364DE11}">
      <text>
        <r>
          <rPr>
            <b/>
            <sz val="9"/>
            <color indexed="81"/>
            <rFont val="Tahoma"/>
            <family val="2"/>
          </rPr>
          <t xml:space="preserve">Question validation.
</t>
        </r>
        <r>
          <rPr>
            <sz val="9"/>
            <color indexed="81"/>
            <rFont val="Tahoma"/>
            <family val="2"/>
          </rPr>
          <t>If the question which asks whether there is a history of mental illness or health conditions is answered with either neutral, disagree, strongly disagree or NA - then final wording will not include "The answers may also indicate that the client has a family history of long term mental illness "</t>
        </r>
      </text>
    </comment>
    <comment ref="AN11" authorId="1" shapeId="0" xr:uid="{931980A2-B005-4499-B7F5-5DEEB6EC35BA}">
      <text>
        <r>
          <rPr>
            <b/>
            <sz val="9"/>
            <color indexed="81"/>
            <rFont val="Tahoma"/>
            <family val="2"/>
          </rPr>
          <t>Balanced:</t>
        </r>
        <r>
          <rPr>
            <sz val="9"/>
            <color indexed="81"/>
            <rFont val="Tahoma"/>
            <family val="2"/>
          </rPr>
          <t xml:space="preserve">
A balanced attitude generally implies a medium tolerance towards risk to achieve balance between capital preservation and growth.</t>
        </r>
      </text>
    </comment>
    <comment ref="AN12" authorId="1" shapeId="0" xr:uid="{45802120-12B6-43FA-9404-FA2989C63AEB}">
      <text>
        <r>
          <rPr>
            <b/>
            <sz val="9"/>
            <color indexed="81"/>
            <rFont val="Tahoma"/>
            <family val="2"/>
          </rPr>
          <t>High:</t>
        </r>
        <r>
          <rPr>
            <sz val="9"/>
            <color indexed="81"/>
            <rFont val="Tahoma"/>
            <family val="2"/>
          </rPr>
          <t xml:space="preserve">
A high growth attitude generally implies a high tolerance towards risk to achieve long term capital growth with a modest income stream.</t>
        </r>
      </text>
    </comment>
    <comment ref="AN13" authorId="1" shapeId="0" xr:uid="{5D569BC4-61B6-4D01-9379-48E616AA75CE}">
      <text>
        <r>
          <rPr>
            <b/>
            <sz val="9"/>
            <color indexed="81"/>
            <rFont val="Tahoma"/>
            <family val="2"/>
          </rPr>
          <t>Aggresive:</t>
        </r>
        <r>
          <rPr>
            <sz val="9"/>
            <color indexed="81"/>
            <rFont val="Tahoma"/>
            <family val="2"/>
          </rPr>
          <t xml:space="preserve">
An aggressive attitude generally implies a very high tolerance towards risk, emphasising higher than average capital growth over income or principal stability.  
</t>
        </r>
      </text>
    </comment>
    <comment ref="V37" authorId="1" shapeId="0" xr:uid="{673FFF98-BA13-4BEE-AB25-5B6272F9A30D}">
      <text>
        <r>
          <rPr>
            <b/>
            <sz val="9"/>
            <color indexed="81"/>
            <rFont val="Tahoma"/>
            <family val="2"/>
          </rPr>
          <t>Conservative:</t>
        </r>
        <r>
          <rPr>
            <sz val="9"/>
            <color indexed="81"/>
            <rFont val="Tahoma"/>
            <family val="2"/>
          </rPr>
          <t xml:space="preserve">
A conservatie attitude generally implies a low tolerance towards risk, forcussing on preserving capital and current income.</t>
        </r>
      </text>
    </comment>
    <comment ref="W37" authorId="1" shapeId="0" xr:uid="{88CDFDA7-CD49-4D5B-A42F-58A01EBE69CC}">
      <text>
        <r>
          <rPr>
            <b/>
            <sz val="9"/>
            <color indexed="81"/>
            <rFont val="Tahoma"/>
            <family val="2"/>
          </rPr>
          <t>Balanced:</t>
        </r>
        <r>
          <rPr>
            <sz val="9"/>
            <color indexed="81"/>
            <rFont val="Tahoma"/>
            <family val="2"/>
          </rPr>
          <t xml:space="preserve">
A balanced attitude generally implies a medium tolerance towards risk to achieve balance between capital preservation and growth.</t>
        </r>
      </text>
    </comment>
    <comment ref="X37" authorId="1" shapeId="0" xr:uid="{6B4341AF-420D-412D-97B4-2AA567B750E8}">
      <text>
        <r>
          <rPr>
            <b/>
            <sz val="9"/>
            <color indexed="81"/>
            <rFont val="Tahoma"/>
            <family val="2"/>
          </rPr>
          <t>High:</t>
        </r>
        <r>
          <rPr>
            <sz val="9"/>
            <color indexed="81"/>
            <rFont val="Tahoma"/>
            <family val="2"/>
          </rPr>
          <t xml:space="preserve">
A high growth attitude generally implies a high tolerance towards risk to achieve long term capital growth with a modest income stream.</t>
        </r>
      </text>
    </comment>
    <comment ref="Y37" authorId="1" shapeId="0" xr:uid="{E2385A37-67D9-4DE5-A400-006C86939C7C}">
      <text>
        <r>
          <rPr>
            <b/>
            <sz val="9"/>
            <color indexed="81"/>
            <rFont val="Tahoma"/>
            <family val="2"/>
          </rPr>
          <t>Aggresive:</t>
        </r>
        <r>
          <rPr>
            <sz val="9"/>
            <color indexed="81"/>
            <rFont val="Tahoma"/>
            <family val="2"/>
          </rPr>
          <t xml:space="preserve">
An aggressive attitude generally implies a very high tolerance towards risk, emphasising higher than average capital growth over income or principal stability.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<sst xmlns="http://schemas.openxmlformats.org/spreadsheetml/2006/main" count="157" uniqueCount="101">
  <si>
    <t>Chart Pointer</t>
  </si>
  <si>
    <t>labels</t>
  </si>
  <si>
    <t>values</t>
  </si>
  <si>
    <t>Propensity scale</t>
  </si>
  <si>
    <t>Score</t>
  </si>
  <si>
    <t>Speedometer text</t>
  </si>
  <si>
    <t xml:space="preserve"> </t>
  </si>
  <si>
    <t>pointer</t>
  </si>
  <si>
    <t>Rating:</t>
  </si>
  <si>
    <t>Income Protection</t>
  </si>
  <si>
    <t>thickness</t>
  </si>
  <si>
    <t>Preference:</t>
  </si>
  <si>
    <t>Benefit period propensity model</t>
  </si>
  <si>
    <t>Total</t>
  </si>
  <si>
    <t>impartial</t>
  </si>
  <si>
    <t>Client</t>
  </si>
  <si>
    <t>Name</t>
  </si>
  <si>
    <t>very modest</t>
  </si>
  <si>
    <t>Speedomoter Chart data sets</t>
  </si>
  <si>
    <t>performance label</t>
  </si>
  <si>
    <t>value</t>
  </si>
  <si>
    <t>low</t>
  </si>
  <si>
    <t>Propensity score</t>
  </si>
  <si>
    <t xml:space="preserve">                                                                                Please answer the questions below</t>
  </si>
  <si>
    <t>general</t>
  </si>
  <si>
    <t xml:space="preserve"> has not demonstrated a preference for either shorter or longer benefit periods. </t>
  </si>
  <si>
    <t>high</t>
  </si>
  <si>
    <t xml:space="preserve">This result may also suggest </t>
  </si>
  <si>
    <t>very high</t>
  </si>
  <si>
    <t xml:space="preserve"> has a </t>
  </si>
  <si>
    <t>comparative wording</t>
  </si>
  <si>
    <t>modest</t>
  </si>
  <si>
    <t xml:space="preserve"> slightly </t>
  </si>
  <si>
    <t>Reasoning</t>
  </si>
  <si>
    <t xml:space="preserve">This is fundamentally because </t>
  </si>
  <si>
    <t>The cash flow savings, and thus extra disposable income garnered from the more affordable IP premium may provide extra repayments on the non-deductible mortgage debt, or other liabilities, or as surplus capital that can be re-directed into the tax concessional superannuation environment to meet retirement planning objectives.</t>
  </si>
  <si>
    <t xml:space="preserve"> somewhat </t>
  </si>
  <si>
    <t xml:space="preserve"> This is fundamentally because the client places more of a weight on the longest and most comprehensive form of income protection cover possible and is prepared, or has the financial means, to pay the comparatively higher annual premium that this form of IP cover commands.  </t>
  </si>
  <si>
    <t xml:space="preserve">The answers also indicate that the client is </t>
  </si>
  <si>
    <t xml:space="preserve"> generally </t>
  </si>
  <si>
    <t>Risk profiles</t>
  </si>
  <si>
    <t xml:space="preserve"> significantly </t>
  </si>
  <si>
    <t>Question verifiction and disclaimer</t>
  </si>
  <si>
    <t xml:space="preserve">been answered.  By answering the remaining </t>
  </si>
  <si>
    <t xml:space="preserve">a more robust result may be achieved.  Unanswered questions are excluded from the final benefit period propensity rating. </t>
  </si>
  <si>
    <t xml:space="preserve"> exceptionally </t>
  </si>
  <si>
    <t>been answered as "not applicable".</t>
  </si>
  <si>
    <t xml:space="preserve">excluded from the final benefit period propensity rating. </t>
  </si>
  <si>
    <t>Answered</t>
  </si>
  <si>
    <t>SQ unanswered</t>
  </si>
  <si>
    <t>SQ answered</t>
  </si>
  <si>
    <t xml:space="preserve">Not applicable </t>
  </si>
  <si>
    <t>Neutral</t>
  </si>
  <si>
    <t>Riis profile</t>
  </si>
  <si>
    <t>conservative</t>
  </si>
  <si>
    <t>balanced</t>
  </si>
  <si>
    <t>medium</t>
  </si>
  <si>
    <t>high growth</t>
  </si>
  <si>
    <t>aggressive</t>
  </si>
  <si>
    <t>Position</t>
  </si>
  <si>
    <t>Spectrum</t>
  </si>
  <si>
    <t>Slider Fill</t>
  </si>
  <si>
    <t>Slider size</t>
  </si>
  <si>
    <t>total</t>
  </si>
  <si>
    <t xml:space="preserve">Question Type A: Strongly agree, shorter benefit period </t>
  </si>
  <si>
    <t>Question type B: Strongly agree, longer benefit period</t>
  </si>
  <si>
    <t>#</t>
  </si>
  <si>
    <t>Marker</t>
  </si>
  <si>
    <t>Strongly Agree</t>
  </si>
  <si>
    <t>Agree</t>
  </si>
  <si>
    <t>Disagree</t>
  </si>
  <si>
    <t>Strongly Disagree</t>
  </si>
  <si>
    <t>NA</t>
  </si>
  <si>
    <t>Formula</t>
  </si>
  <si>
    <t>NA2</t>
  </si>
  <si>
    <t>Risk Philosophy</t>
  </si>
  <si>
    <t>For propensity</t>
  </si>
  <si>
    <t>Conservative</t>
  </si>
  <si>
    <t>Balanced</t>
  </si>
  <si>
    <t>Growth</t>
  </si>
  <si>
    <t>Aggressive</t>
  </si>
  <si>
    <t>Converted</t>
  </si>
  <si>
    <t>Multiplier1</t>
  </si>
  <si>
    <t>Multiplier2</t>
  </si>
  <si>
    <t>TAQ1</t>
  </si>
  <si>
    <t>TAQ2</t>
  </si>
  <si>
    <t>TAQ3</t>
  </si>
  <si>
    <t>TAQ4</t>
  </si>
  <si>
    <t>TBQ1</t>
  </si>
  <si>
    <t>TBQ2</t>
  </si>
  <si>
    <t>TBQ3</t>
  </si>
  <si>
    <t>TBQ4</t>
  </si>
  <si>
    <t>Formula3</t>
  </si>
  <si>
    <t>Type A</t>
  </si>
  <si>
    <t>Type B</t>
  </si>
  <si>
    <t>General Attitude towards Risk</t>
  </si>
  <si>
    <t>It is suggested that this outcome not be relied upon in isolation to form the basis of a recommendation, but rather be used in tandem with other elements such as preferences/attitudes/sentiment that have/subsequently emerged during client discussions on the matter.  Moreover, what's critical, is that the client understands the pros and cons of prevailing IP benefit period options and a judgment call is made in light of underlying needs, goals and objectives.  Ensuring clients give informed consent and understand the advice (and trade offs/opportunity costs) they receive.</t>
  </si>
  <si>
    <t xml:space="preserve"> has multiple and/or conflicting goals and objectives that need to be balanced and prioritised as part of your final recommendation.</t>
  </si>
  <si>
    <t>risk averse</t>
  </si>
  <si>
    <t>High</t>
  </si>
  <si>
    <t>Notes for general attitude towards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</si>
</sst>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9" x14ac:knownFonts="1">
    <font>
      <sz val="11"/>
      <color theme="1"/>
      <name val="Calibri"/>
      <family val="2"/>
      <scheme val="minor"/>
    </font>
    <font>
      <sz val="11"/>
      <color theme="1"/>
      <name val="Calibri"/>
      <family val="2"/>
      <scheme val="minor"/>
    </font>
    <font>
      <sz val="11"/>
      <color theme="0"/>
      <name val="Calibri"/>
      <family val="2"/>
      <scheme val="minor"/>
    </font>
    <font>
      <b/>
      <sz val="14"/>
      <color theme="0"/>
      <name val="Calibri"/>
      <family val="2"/>
      <scheme val="minor"/>
    </font>
    <font>
      <b/>
      <sz val="12"/>
      <color theme="0"/>
      <name val="Calibri"/>
      <family val="2"/>
      <scheme val="minor"/>
    </font>
    <font>
      <b/>
      <sz val="11"/>
      <color theme="0"/>
      <name val="Calibri"/>
      <family val="2"/>
      <scheme val="minor"/>
    </font>
    <font>
      <sz val="8"/>
      <name val="Calibri"/>
      <family val="2"/>
      <scheme val="minor"/>
    </font>
    <font>
      <sz val="11"/>
      <name val="Calibri"/>
      <family val="2"/>
      <scheme val="minor"/>
    </font>
    <font>
      <sz val="14"/>
      <color theme="1"/>
      <name val="Calibri"/>
      <family val="2"/>
      <scheme val="minor"/>
    </font>
    <font>
      <sz val="11"/>
      <color rgb="FF000000"/>
      <name val="Calibri"/>
      <family val="2"/>
      <scheme val="minor"/>
    </font>
    <font>
      <b/>
      <sz val="36"/>
      <color rgb="FFD31145"/>
      <name val="Arial"/>
      <family val="2"/>
    </font>
    <font>
      <b/>
      <sz val="24"/>
      <color rgb="FFD31145"/>
      <name val="Arial"/>
      <family val="2"/>
    </font>
    <font>
      <sz val="9"/>
      <color indexed="81"/>
      <name val="Tahoma"/>
      <family val="2"/>
    </font>
    <font>
      <b/>
      <sz val="9"/>
      <color indexed="81"/>
      <name val="Tahoma"/>
      <family val="2"/>
    </font>
    <font>
      <sz val="10"/>
      <color theme="1"/>
      <name val="Calibri"/>
      <family val="2"/>
      <scheme val="minor"/>
    </font>
    <font>
      <sz val="8"/>
      <color rgb="FF000000"/>
      <name val="Segoe UI"/>
      <family val="2"/>
    </font>
    <font>
      <sz val="16"/>
      <color theme="1"/>
      <name val="Calibri"/>
      <family val="2"/>
      <scheme val="minor"/>
    </font>
    <font>
      <b/>
      <sz val="16"/>
      <color theme="1"/>
      <name val="Calibri"/>
      <family val="2"/>
      <scheme val="minor"/>
    </font>
    <font>
      <sz val="22"/>
      <color theme="1"/>
      <name val="Calibri"/>
      <family val="2"/>
      <scheme val="minor"/>
    </font>
  </fonts>
  <fills count="22">
    <fill>
      <patternFill patternType="none"/>
    </fill>
    <fill>
      <patternFill patternType="gray125"/>
    </fill>
    <fill>
      <patternFill patternType="solid">
        <fgColor theme="4" tint="-0.499984740745262"/>
        <bgColor indexed="64"/>
      </patternFill>
    </fill>
    <fill>
      <patternFill patternType="solid">
        <fgColor rgb="FFC00000"/>
        <bgColor indexed="64"/>
      </patternFill>
    </fill>
    <fill>
      <patternFill patternType="solid">
        <fgColor rgb="FF580000"/>
        <bgColor indexed="64"/>
      </patternFill>
    </fill>
    <fill>
      <patternFill patternType="solid">
        <fgColor rgb="FF8A0000"/>
        <bgColor indexed="64"/>
      </patternFill>
    </fill>
    <fill>
      <patternFill patternType="solid">
        <fgColor theme="2" tint="-0.89999084444715716"/>
        <bgColor indexed="64"/>
      </patternFill>
    </fill>
    <fill>
      <patternFill patternType="solid">
        <fgColor theme="1"/>
        <bgColor indexed="64"/>
      </patternFill>
    </fill>
    <fill>
      <patternFill patternType="solid">
        <fgColor rgb="FF002060"/>
        <bgColor indexed="64"/>
      </patternFill>
    </fill>
    <fill>
      <patternFill patternType="solid">
        <fgColor theme="1" tint="4.9989318521683403E-2"/>
        <bgColor indexed="64"/>
      </patternFill>
    </fill>
    <fill>
      <patternFill patternType="solid">
        <fgColor theme="1" tint="0.249977111117893"/>
        <bgColor indexed="64"/>
      </patternFill>
    </fill>
    <fill>
      <patternFill patternType="solid">
        <fgColor rgb="FF7030A0"/>
        <bgColor indexed="64"/>
      </patternFill>
    </fill>
    <fill>
      <patternFill patternType="solid">
        <fgColor rgb="FFDFC9EF"/>
        <bgColor indexed="64"/>
      </patternFill>
    </fill>
    <fill>
      <patternFill patternType="solid">
        <fgColor rgb="FFC5F0FF"/>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1"/>
        <bgColor theme="1"/>
      </patternFill>
    </fill>
    <fill>
      <patternFill patternType="solid">
        <fgColor rgb="FFFFFF00"/>
        <bgColor indexed="64"/>
      </patternFill>
    </fill>
    <fill>
      <patternFill patternType="solid">
        <fgColor theme="8" tint="-0.249977111117893"/>
        <bgColor indexed="64"/>
      </patternFill>
    </fill>
    <fill>
      <patternFill patternType="solid">
        <fgColor theme="1" tint="0.14999847407452621"/>
        <bgColor indexed="64"/>
      </patternFill>
    </fill>
    <fill>
      <patternFill patternType="solid">
        <fgColor theme="1"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theme="0"/>
      </left>
      <right style="thin">
        <color theme="0"/>
      </right>
      <top style="thin">
        <color theme="0"/>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theme="0"/>
      </left>
      <right style="thin">
        <color theme="0"/>
      </right>
      <top/>
      <bottom style="thick">
        <color theme="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4" tint="0.39997558519241921"/>
      </top>
      <bottom style="thin">
        <color theme="4" tint="0.3999755851924192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7">
    <xf numFmtId="0" fontId="0" fillId="0" borderId="0" xfId="0"/>
    <xf numFmtId="0" fontId="0" fillId="0" borderId="0" xfId="0" applyAlignment="1">
      <alignment vertical="center"/>
    </xf>
    <xf numFmtId="0" fontId="0" fillId="0" borderId="0" xfId="0" applyProtection="1">
      <protection locked="0"/>
    </xf>
    <xf numFmtId="0" fontId="14" fillId="0" borderId="0" xfId="0" applyFont="1"/>
    <xf numFmtId="164" fontId="10" fillId="0" borderId="0" xfId="1" applyNumberFormat="1" applyFont="1" applyAlignment="1">
      <alignment horizontal="center" vertical="center"/>
    </xf>
    <xf numFmtId="164" fontId="11" fillId="0" borderId="0" xfId="1" applyNumberFormat="1" applyFont="1" applyAlignment="1">
      <alignment horizontal="center" vertical="top"/>
    </xf>
    <xf numFmtId="1" fontId="0" fillId="0" borderId="0" xfId="0" applyNumberFormat="1"/>
    <xf numFmtId="1" fontId="0" fillId="13" borderId="1" xfId="2" applyNumberFormat="1" applyFont="1" applyFill="1" applyBorder="1" applyAlignment="1" applyProtection="1">
      <alignment horizontal="left" vertical="center"/>
    </xf>
    <xf numFmtId="2" fontId="0" fillId="0" borderId="1" xfId="0" applyNumberFormat="1" applyBorder="1" applyAlignment="1" applyProtection="1">
      <alignment vertical="center"/>
    </xf>
    <xf numFmtId="0" fontId="0" fillId="0" borderId="1" xfId="0" applyBorder="1" applyAlignment="1" applyProtection="1">
      <alignment vertical="center"/>
    </xf>
    <xf numFmtId="2" fontId="3" fillId="3" borderId="0" xfId="0" applyNumberFormat="1" applyFont="1" applyFill="1" applyAlignment="1" applyProtection="1">
      <alignment horizontal="left" vertical="center"/>
    </xf>
    <xf numFmtId="0" fontId="0" fillId="13" borderId="1" xfId="0" applyFill="1" applyBorder="1" applyAlignment="1" applyProtection="1">
      <alignment vertical="center"/>
    </xf>
    <xf numFmtId="0" fontId="0" fillId="0" borderId="0" xfId="0" applyProtection="1"/>
    <xf numFmtId="0" fontId="0" fillId="0" borderId="0" xfId="0" applyAlignment="1" applyProtection="1">
      <alignment horizontal="right" vertical="center"/>
    </xf>
    <xf numFmtId="0" fontId="0" fillId="0" borderId="0" xfId="0" applyAlignment="1" applyProtection="1">
      <alignment horizontal="left" vertical="center"/>
    </xf>
    <xf numFmtId="0" fontId="0" fillId="13" borderId="1" xfId="0" applyFill="1" applyBorder="1" applyAlignment="1" applyProtection="1">
      <alignment horizontal="right" vertical="center"/>
    </xf>
    <xf numFmtId="0" fontId="0" fillId="0" borderId="1" xfId="0" applyBorder="1" applyAlignment="1" applyProtection="1">
      <alignment horizontal="center" vertical="center"/>
    </xf>
    <xf numFmtId="0" fontId="0" fillId="0" borderId="0" xfId="0" applyAlignment="1" applyProtection="1">
      <alignment vertical="center"/>
    </xf>
    <xf numFmtId="164" fontId="10" fillId="0" borderId="0" xfId="1" applyNumberFormat="1" applyFont="1" applyAlignment="1" applyProtection="1">
      <alignment horizontal="center" vertical="center"/>
    </xf>
    <xf numFmtId="2" fontId="0" fillId="0" borderId="1" xfId="0" applyNumberFormat="1" applyBorder="1" applyAlignment="1" applyProtection="1">
      <alignment horizontal="center" vertical="center"/>
    </xf>
    <xf numFmtId="164" fontId="11" fillId="0" borderId="0" xfId="1" applyNumberFormat="1" applyFont="1" applyAlignment="1" applyProtection="1">
      <alignment horizontal="center" vertical="top"/>
    </xf>
    <xf numFmtId="2" fontId="0" fillId="0" borderId="0" xfId="0" applyNumberFormat="1" applyAlignment="1" applyProtection="1">
      <alignment horizontal="left" vertical="center"/>
    </xf>
    <xf numFmtId="1" fontId="0" fillId="13" borderId="1" xfId="0" applyNumberFormat="1" applyFill="1" applyBorder="1" applyAlignment="1" applyProtection="1">
      <alignment horizontal="right" vertical="center"/>
    </xf>
    <xf numFmtId="0" fontId="5" fillId="7" borderId="0" xfId="0" applyFont="1" applyFill="1" applyAlignment="1" applyProtection="1">
      <alignment vertical="center" textRotation="90"/>
    </xf>
    <xf numFmtId="0" fontId="0" fillId="13" borderId="1" xfId="0" applyFill="1" applyBorder="1" applyAlignment="1" applyProtection="1">
      <alignment horizontal="left" vertical="center"/>
    </xf>
    <xf numFmtId="0" fontId="8" fillId="0" borderId="1" xfId="0" applyFont="1" applyBorder="1" applyAlignment="1" applyProtection="1">
      <alignment horizontal="center" vertical="center"/>
    </xf>
    <xf numFmtId="0" fontId="7" fillId="14" borderId="1" xfId="0" applyFont="1" applyFill="1" applyBorder="1" applyAlignment="1" applyProtection="1">
      <alignment vertical="center"/>
    </xf>
    <xf numFmtId="0" fontId="7" fillId="0" borderId="1" xfId="0" applyFont="1" applyBorder="1" applyAlignment="1" applyProtection="1">
      <alignment vertical="center"/>
    </xf>
    <xf numFmtId="0" fontId="0" fillId="21" borderId="1" xfId="0" applyFill="1" applyBorder="1" applyAlignment="1" applyProtection="1">
      <alignment horizontal="center" vertical="center"/>
    </xf>
    <xf numFmtId="0" fontId="0" fillId="15" borderId="1" xfId="0" applyFill="1" applyBorder="1" applyAlignment="1" applyProtection="1">
      <alignment vertical="center"/>
    </xf>
    <xf numFmtId="0" fontId="0" fillId="15" borderId="1" xfId="0" applyFill="1" applyBorder="1" applyAlignment="1" applyProtection="1">
      <alignment horizontal="left" vertical="center"/>
    </xf>
    <xf numFmtId="0" fontId="9" fillId="0" borderId="1" xfId="0" applyFont="1" applyBorder="1" applyAlignment="1" applyProtection="1">
      <alignment vertical="center"/>
    </xf>
    <xf numFmtId="0" fontId="0" fillId="0" borderId="0" xfId="0" applyAlignment="1" applyProtection="1">
      <alignment horizontal="center" vertical="center"/>
    </xf>
    <xf numFmtId="0" fontId="0" fillId="0" borderId="1" xfId="0" applyBorder="1" applyAlignment="1" applyProtection="1">
      <alignment horizontal="left" vertical="center"/>
    </xf>
    <xf numFmtId="0" fontId="5" fillId="9" borderId="2" xfId="0" applyFont="1" applyFill="1" applyBorder="1" applyAlignment="1" applyProtection="1">
      <alignment horizontal="center" vertical="center" textRotation="90" wrapText="1"/>
    </xf>
    <xf numFmtId="0" fontId="9" fillId="0" borderId="1" xfId="0" quotePrefix="1" applyFont="1" applyBorder="1" applyAlignment="1" applyProtection="1">
      <alignment vertical="center"/>
    </xf>
    <xf numFmtId="0" fontId="0" fillId="21" borderId="1" xfId="0" applyFill="1" applyBorder="1" applyAlignment="1" applyProtection="1">
      <alignment vertical="center"/>
    </xf>
    <xf numFmtId="0" fontId="0" fillId="12" borderId="1" xfId="0" applyFill="1" applyBorder="1" applyAlignment="1" applyProtection="1">
      <alignment horizontal="right" vertical="center"/>
    </xf>
    <xf numFmtId="0" fontId="0" fillId="12" borderId="1" xfId="0" applyFill="1" applyBorder="1" applyAlignment="1" applyProtection="1">
      <alignment horizontal="left" vertical="center"/>
    </xf>
    <xf numFmtId="0" fontId="5" fillId="0" borderId="1" xfId="0" applyFont="1" applyBorder="1" applyAlignment="1" applyProtection="1">
      <alignment vertical="center"/>
    </xf>
    <xf numFmtId="1" fontId="0" fillId="0" borderId="1" xfId="0" applyNumberFormat="1" applyBorder="1" applyAlignment="1" applyProtection="1">
      <alignment vertical="center"/>
    </xf>
    <xf numFmtId="0" fontId="0" fillId="0" borderId="0" xfId="0" applyAlignment="1" applyProtection="1">
      <alignment horizontal="center" vertical="center" wrapText="1"/>
    </xf>
    <xf numFmtId="0" fontId="4" fillId="6" borderId="0" xfId="0" applyFont="1" applyFill="1" applyAlignment="1" applyProtection="1">
      <alignment horizontal="center" vertical="center"/>
    </xf>
    <xf numFmtId="0" fontId="2" fillId="4" borderId="0" xfId="0" applyFont="1" applyFill="1" applyAlignment="1" applyProtection="1">
      <alignment horizontal="center" vertical="center"/>
    </xf>
    <xf numFmtId="0" fontId="0" fillId="5" borderId="0" xfId="0" applyFill="1" applyAlignment="1" applyProtection="1">
      <alignment horizontal="center" vertical="center"/>
    </xf>
    <xf numFmtId="0" fontId="3" fillId="20" borderId="0" xfId="0" applyFont="1" applyFill="1" applyAlignment="1" applyProtection="1">
      <alignment horizontal="center" vertical="center" wrapText="1"/>
    </xf>
    <xf numFmtId="0" fontId="5" fillId="17" borderId="9" xfId="0" applyFont="1" applyFill="1" applyBorder="1" applyAlignment="1" applyProtection="1">
      <alignment horizontal="center" vertical="center" wrapText="1"/>
    </xf>
    <xf numFmtId="2" fontId="0" fillId="0" borderId="0" xfId="0" applyNumberFormat="1" applyAlignment="1" applyProtection="1">
      <alignment horizontal="center" vertical="center"/>
    </xf>
    <xf numFmtId="1" fontId="0" fillId="0" borderId="0" xfId="0" applyNumberFormat="1" applyAlignment="1" applyProtection="1">
      <alignment horizontal="center" vertical="center"/>
    </xf>
    <xf numFmtId="0" fontId="0" fillId="18" borderId="13" xfId="0" applyFill="1" applyBorder="1" applyAlignment="1" applyProtection="1">
      <alignment horizontal="center" vertical="center"/>
    </xf>
    <xf numFmtId="0" fontId="2" fillId="4" borderId="3" xfId="0" applyNumberFormat="1" applyFont="1" applyFill="1" applyBorder="1" applyAlignment="1" applyProtection="1">
      <alignment horizontal="right" vertical="center"/>
    </xf>
    <xf numFmtId="0" fontId="5" fillId="9" borderId="10" xfId="0" applyFont="1" applyFill="1" applyBorder="1" applyAlignment="1" applyProtection="1">
      <alignment horizontal="center" vertical="center" textRotation="90" wrapText="1"/>
    </xf>
    <xf numFmtId="0" fontId="5" fillId="9" borderId="2" xfId="0" applyFont="1" applyFill="1" applyBorder="1" applyAlignment="1" applyProtection="1">
      <alignment horizontal="center" vertical="center" textRotation="90" wrapText="1"/>
    </xf>
    <xf numFmtId="0" fontId="5" fillId="9" borderId="1" xfId="0" applyFont="1" applyFill="1" applyBorder="1" applyAlignment="1" applyProtection="1">
      <alignment horizontal="center" vertical="center" textRotation="90"/>
    </xf>
    <xf numFmtId="0" fontId="17" fillId="0" borderId="0" xfId="0" applyFont="1" applyAlignment="1">
      <alignment horizontal="left" vertical="top" wrapText="1"/>
    </xf>
    <xf numFmtId="49" fontId="18" fillId="0" borderId="8" xfId="0" applyNumberFormat="1" applyFont="1" applyBorder="1" applyAlignment="1" applyProtection="1">
      <alignment horizontal="center"/>
      <protection locked="0"/>
    </xf>
    <xf numFmtId="0" fontId="7" fillId="0" borderId="1" xfId="0" applyFont="1" applyBorder="1" applyAlignment="1" applyProtection="1">
      <alignment horizontal="left" vertical="center" wrapText="1"/>
    </xf>
    <xf numFmtId="0" fontId="5" fillId="9" borderId="11" xfId="0" applyFont="1" applyFill="1" applyBorder="1" applyAlignment="1" applyProtection="1">
      <alignment horizontal="center" vertical="center" textRotation="90" wrapText="1"/>
    </xf>
    <xf numFmtId="0" fontId="3" fillId="2" borderId="0" xfId="0" applyFont="1" applyFill="1" applyAlignment="1" applyProtection="1">
      <alignment horizontal="center" vertical="center"/>
    </xf>
    <xf numFmtId="164" fontId="10" fillId="0" borderId="0" xfId="1" applyNumberFormat="1" applyFont="1" applyAlignment="1">
      <alignment horizontal="center" vertical="center"/>
    </xf>
    <xf numFmtId="164" fontId="11" fillId="0" borderId="0" xfId="1" applyNumberFormat="1" applyFont="1" applyAlignment="1">
      <alignment horizontal="center" vertical="top"/>
    </xf>
    <xf numFmtId="0" fontId="2" fillId="8" borderId="0" xfId="0" applyFont="1" applyFill="1" applyAlignment="1" applyProtection="1">
      <alignment horizontal="center" vertical="center" textRotation="90"/>
    </xf>
    <xf numFmtId="0" fontId="5" fillId="2" borderId="2" xfId="0" applyFont="1" applyFill="1" applyBorder="1" applyAlignment="1" applyProtection="1">
      <alignment horizontal="center" vertical="center" textRotation="90" wrapText="1"/>
    </xf>
    <xf numFmtId="0" fontId="5" fillId="8" borderId="0" xfId="0" applyFont="1" applyFill="1" applyAlignment="1" applyProtection="1">
      <alignment horizontal="center" vertical="center" textRotation="90"/>
    </xf>
    <xf numFmtId="0" fontId="5" fillId="16" borderId="2" xfId="0" applyFont="1" applyFill="1" applyBorder="1" applyAlignment="1" applyProtection="1">
      <alignment horizontal="center" vertical="center" textRotation="90"/>
    </xf>
    <xf numFmtId="0" fontId="0" fillId="0" borderId="5"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0" xfId="0" applyAlignment="1" applyProtection="1">
      <alignment horizontal="left" vertical="center" wrapText="1"/>
    </xf>
    <xf numFmtId="0" fontId="0" fillId="0" borderId="7" xfId="0" applyBorder="1" applyAlignment="1" applyProtection="1">
      <alignment horizontal="left" vertical="center" wrapText="1"/>
    </xf>
    <xf numFmtId="0" fontId="0" fillId="0" borderId="8" xfId="0" applyBorder="1" applyAlignment="1" applyProtection="1">
      <alignment horizontal="left" vertical="center" wrapText="1"/>
    </xf>
    <xf numFmtId="0" fontId="5" fillId="11" borderId="2" xfId="0" applyFont="1" applyFill="1" applyBorder="1" applyAlignment="1" applyProtection="1">
      <alignment horizontal="center" vertical="center" textRotation="90"/>
    </xf>
    <xf numFmtId="0" fontId="5" fillId="19" borderId="0" xfId="0" applyFont="1" applyFill="1" applyAlignment="1" applyProtection="1">
      <alignment horizontal="center" vertical="center" textRotation="90"/>
    </xf>
    <xf numFmtId="0" fontId="5" fillId="19" borderId="8" xfId="0" applyFont="1" applyFill="1" applyBorder="1" applyAlignment="1" applyProtection="1">
      <alignment horizontal="center" vertical="center" textRotation="90"/>
    </xf>
    <xf numFmtId="0" fontId="3" fillId="4" borderId="0" xfId="0" applyFont="1" applyFill="1" applyAlignment="1" applyProtection="1">
      <alignment horizontal="center" vertical="center"/>
    </xf>
    <xf numFmtId="0" fontId="2" fillId="10" borderId="12" xfId="0" applyFont="1" applyFill="1" applyBorder="1" applyAlignment="1" applyProtection="1">
      <alignment horizontal="center" vertical="center"/>
    </xf>
    <xf numFmtId="0" fontId="16" fillId="0" borderId="0" xfId="0" applyFont="1" applyAlignment="1">
      <alignment horizontal="left" vertical="top" wrapText="1"/>
    </xf>
  </cellXfs>
  <cellStyles count="3">
    <cellStyle name="Comma" xfId="1" builtinId="3"/>
    <cellStyle name="Normal" xfId="0" builtinId="0"/>
    <cellStyle name="Percent" xfId="2" builtinId="5"/>
  </cellStyles>
  <dxfs count="55">
    <dxf>
      <numFmt numFmtId="1" formatCode="0"/>
      <alignment horizontal="center" vertical="center" textRotation="0" wrapText="0" indent="0" justifyLastLine="0" shrinkToFit="0" readingOrder="0"/>
      <protection locked="1" hidden="0"/>
    </dxf>
    <dxf>
      <numFmt numFmtId="0" formatCode="General"/>
      <fill>
        <patternFill patternType="solid">
          <fgColor indexed="64"/>
          <bgColor rgb="FFFFFF00"/>
        </patternFill>
      </fill>
      <alignment horizontal="center" vertical="center" textRotation="0" wrapText="0" indent="0" justifyLastLine="0" shrinkToFit="0" readingOrder="0"/>
      <protection locked="1" hidden="0"/>
    </dxf>
    <dxf>
      <numFmt numFmtId="0" formatCode="General"/>
      <alignment horizontal="center" vertical="center" textRotation="0" wrapText="0" indent="0" justifyLastLine="0" shrinkToFit="0" readingOrder="0"/>
      <protection locked="1" hidden="0"/>
    </dxf>
    <dxf>
      <numFmt numFmtId="0" formatCode="General"/>
      <alignment horizontal="center" vertical="center" textRotation="0" wrapText="0" indent="0" justifyLastLine="0" shrinkToFit="0" readingOrder="0"/>
      <protection locked="1" hidden="0"/>
    </dxf>
    <dxf>
      <numFmt numFmtId="0" formatCode="General"/>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numFmt numFmtId="0" formatCode="General"/>
      <alignment horizontal="center" vertical="center" textRotation="0" wrapText="0" indent="0" justifyLastLine="0" shrinkToFit="0" readingOrder="0"/>
      <protection locked="1" hidden="0"/>
    </dxf>
    <dxf>
      <numFmt numFmtId="0" formatCode="General"/>
      <alignment horizontal="center" vertical="center" textRotation="0" wrapText="0" indent="0" justifyLastLine="0" shrinkToFit="0" readingOrder="0"/>
      <protection locked="1" hidden="0"/>
    </dxf>
    <dxf>
      <numFmt numFmtId="0" formatCode="General"/>
      <alignment horizontal="center" vertical="center" textRotation="0" wrapText="0" indent="0" justifyLastLine="0" shrinkToFit="0" readingOrder="0"/>
      <protection locked="1" hidden="0"/>
    </dxf>
    <dxf>
      <numFmt numFmtId="0" formatCode="General"/>
      <alignment horizontal="center" vertical="center" textRotation="0" wrapText="0" indent="0" justifyLastLine="0" shrinkToFit="0" readingOrder="0"/>
      <protection locked="1" hidden="0"/>
    </dxf>
    <dxf>
      <numFmt numFmtId="2" formatCode="0.00"/>
      <alignment horizontal="center" vertical="center" textRotation="0" wrapText="0" indent="0" justifyLastLine="0" shrinkToFit="0" readingOrder="0"/>
      <protection locked="1" hidden="0"/>
    </dxf>
    <dxf>
      <numFmt numFmtId="2" formatCode="0.00"/>
      <alignment horizontal="center" vertical="center" textRotation="0" wrapText="0" indent="0" justifyLastLine="0" shrinkToFit="0" readingOrder="0"/>
      <protection locked="1" hidden="0"/>
    </dxf>
    <dxf>
      <numFmt numFmtId="2" formatCode="0.00"/>
      <fill>
        <patternFill patternType="solid">
          <fgColor indexed="64"/>
          <bgColor rgb="FFFFFF00"/>
        </patternFill>
      </fill>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0"/>
        <name val="Calibri"/>
        <family val="2"/>
        <scheme val="minor"/>
      </font>
      <fill>
        <patternFill patternType="solid">
          <fgColor indexed="64"/>
          <bgColor rgb="FF580000"/>
        </patternFill>
      </fill>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border diagonalUp="0" diagonalDown="0">
        <left style="thin">
          <color theme="0"/>
        </left>
        <right style="thin">
          <color theme="0"/>
        </right>
        <top/>
        <bottom/>
      </border>
      <protection locked="1" hidden="0"/>
    </dxf>
    <dxf>
      <numFmt numFmtId="0" formatCode="General"/>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fill>
        <patternFill patternType="solid">
          <fgColor indexed="64"/>
          <bgColor rgb="FF8A0000"/>
        </patternFill>
      </fill>
      <alignment horizontal="center" vertical="center" textRotation="0" wrapText="0" indent="0" justifyLastLine="0" shrinkToFit="0" readingOrder="0"/>
      <protection locked="1" hidden="0"/>
    </dxf>
    <dxf>
      <font>
        <b/>
        <strike val="0"/>
        <outline val="0"/>
        <shadow val="0"/>
        <u val="none"/>
        <vertAlign val="baseline"/>
        <sz val="12"/>
        <color theme="0"/>
        <name val="Calibri"/>
        <family val="2"/>
        <scheme val="minor"/>
      </font>
      <fill>
        <patternFill patternType="solid">
          <fgColor indexed="64"/>
          <bgColor theme="2" tint="-0.89999084444715716"/>
        </patternFill>
      </fill>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1" indent="0" justifyLastLine="0" shrinkToFit="0" readingOrder="0"/>
      <protection locked="1" hidden="0"/>
    </dxf>
    <dxf>
      <numFmt numFmtId="0" formatCode="General"/>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font>
        <b/>
        <strike val="0"/>
        <outline val="0"/>
        <shadow val="0"/>
        <u val="none"/>
        <vertAlign val="baseline"/>
        <sz val="12"/>
        <color theme="0"/>
        <name val="Calibri"/>
        <family val="2"/>
        <scheme val="minor"/>
      </font>
      <fill>
        <patternFill patternType="solid">
          <fgColor indexed="64"/>
          <bgColor theme="2" tint="-0.89999084444715716"/>
        </patternFill>
      </fill>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1" indent="0" justifyLastLine="0" shrinkToFit="0" readingOrder="0"/>
      <protection locked="1" hidden="0"/>
    </dxf>
    <dxf>
      <alignment horizontal="left" vertical="center" textRotation="0" wrapText="0" indent="0" justifyLastLine="0" shrinkToFit="0" readingOrder="0"/>
      <protection locked="1" hidden="0"/>
    </dxf>
    <dxf>
      <alignment horizontal="right"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left" vertical="center" textRotation="0" wrapText="0" indent="0" justifyLastLine="0" shrinkToFit="0" readingOrder="0"/>
      <protection locked="1" hidden="0"/>
    </dxf>
    <dxf>
      <alignment horizontal="right"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left" vertical="center" textRotation="0" wrapText="0" indent="0" justifyLastLine="0" shrinkToFit="0" readingOrder="0"/>
      <protection locked="1" hidden="0"/>
    </dxf>
    <dxf>
      <alignment horizontal="right"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EAF4E4"/>
      <color rgb="FFF3F6FB"/>
      <color rgb="FFFDF1E9"/>
      <color rgb="FFFFF3F3"/>
      <color rgb="FFFFCDCD"/>
      <color rgb="FFFF2929"/>
      <color rgb="FFFFE7E7"/>
      <color rgb="FFFFFBFB"/>
      <color rgb="FFFF7575"/>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16083849031865E-3"/>
          <c:y val="0"/>
          <c:w val="0.99810839161509679"/>
          <c:h val="0.9903374123399209"/>
        </c:manualLayout>
      </c:layout>
      <c:doughnutChart>
        <c:varyColors val="1"/>
        <c:ser>
          <c:idx val="0"/>
          <c:order val="0"/>
          <c:tx>
            <c:v>Category</c:v>
          </c:tx>
          <c:spPr>
            <a:noFill/>
          </c:spPr>
          <c:dPt>
            <c:idx val="0"/>
            <c:bubble3D val="0"/>
            <c:spPr>
              <a:solidFill>
                <a:schemeClr val="bg1">
                  <a:lumMod val="85000"/>
                  <a:alpha val="68000"/>
                </a:schemeClr>
              </a:solidFill>
              <a:ln w="19050">
                <a:noFill/>
              </a:ln>
              <a:effectLst/>
            </c:spPr>
            <c:extLst>
              <c:ext xmlns:c16="http://schemas.microsoft.com/office/drawing/2014/chart" uri="{C3380CC4-5D6E-409C-BE32-E72D297353CC}">
                <c16:uniqueId val="{00000001-A3AC-4A09-A749-270EA439544E}"/>
              </c:ext>
            </c:extLst>
          </c:dPt>
          <c:dPt>
            <c:idx val="1"/>
            <c:bubble3D val="0"/>
            <c:spPr>
              <a:solidFill>
                <a:schemeClr val="tx1">
                  <a:alpha val="40000"/>
                </a:schemeClr>
              </a:solidFill>
              <a:ln w="19050">
                <a:noFill/>
              </a:ln>
              <a:effectLst/>
            </c:spPr>
            <c:extLst>
              <c:ext xmlns:c16="http://schemas.microsoft.com/office/drawing/2014/chart" uri="{C3380CC4-5D6E-409C-BE32-E72D297353CC}">
                <c16:uniqueId val="{00000003-A3AC-4A09-A749-270EA439544E}"/>
              </c:ext>
            </c:extLst>
          </c:dPt>
          <c:dPt>
            <c:idx val="2"/>
            <c:bubble3D val="0"/>
            <c:spPr>
              <a:solidFill>
                <a:schemeClr val="tx1">
                  <a:alpha val="40000"/>
                </a:schemeClr>
              </a:solidFill>
              <a:ln w="19050">
                <a:noFill/>
              </a:ln>
              <a:effectLst/>
            </c:spPr>
            <c:extLst>
              <c:ext xmlns:c16="http://schemas.microsoft.com/office/drawing/2014/chart" uri="{C3380CC4-5D6E-409C-BE32-E72D297353CC}">
                <c16:uniqueId val="{00000005-A3AC-4A09-A749-270EA439544E}"/>
              </c:ext>
            </c:extLst>
          </c:dPt>
          <c:dPt>
            <c:idx val="3"/>
            <c:bubble3D val="0"/>
            <c:spPr>
              <a:solidFill>
                <a:schemeClr val="tx1">
                  <a:alpha val="40000"/>
                </a:schemeClr>
              </a:solidFill>
              <a:ln w="19050">
                <a:noFill/>
              </a:ln>
              <a:effectLst/>
            </c:spPr>
            <c:extLst>
              <c:ext xmlns:c16="http://schemas.microsoft.com/office/drawing/2014/chart" uri="{C3380CC4-5D6E-409C-BE32-E72D297353CC}">
                <c16:uniqueId val="{00000007-A3AC-4A09-A749-270EA439544E}"/>
              </c:ext>
            </c:extLst>
          </c:dPt>
          <c:dPt>
            <c:idx val="4"/>
            <c:bubble3D val="0"/>
            <c:spPr>
              <a:noFill/>
              <a:ln w="19050">
                <a:noFill/>
              </a:ln>
              <a:effectLst/>
            </c:spPr>
            <c:extLst>
              <c:ext xmlns:c16="http://schemas.microsoft.com/office/drawing/2014/chart" uri="{C3380CC4-5D6E-409C-BE32-E72D297353CC}">
                <c16:uniqueId val="{00000009-A3AC-4A09-A749-270EA439544E}"/>
              </c:ext>
            </c:extLst>
          </c:dPt>
          <c:dLbls>
            <c:dLbl>
              <c:idx val="2"/>
              <c:layout>
                <c:manualLayout>
                  <c:x val="1.0892228155581973E-7"/>
                  <c:y val="5.1753639594748456E-3"/>
                </c:manualLayout>
              </c:layout>
              <c:tx>
                <c:rich>
                  <a:bodyPr/>
                  <a:lstStyle/>
                  <a:p>
                    <a:fld id="{6A7C2991-DC5C-45DE-8FCE-6A241E4F3920}"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layout>
                    <c:manualLayout>
                      <c:w val="0.26393040739994733"/>
                      <c:h val="9.6957500825138807E-2"/>
                    </c:manualLayout>
                  </c15:layout>
                  <c15:dlblFieldTable/>
                  <c15:showDataLabelsRange val="1"/>
                </c:ext>
                <c:ext xmlns:c16="http://schemas.microsoft.com/office/drawing/2014/chart" uri="{C3380CC4-5D6E-409C-BE32-E72D297353CC}">
                  <c16:uniqueId val="{00000005-A3AC-4A09-A749-270EA439544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val>
            <c:numRef>
              <c:f>'IP Propensity Model'!$X$7:$X$11</c:f>
              <c:numCache>
                <c:formatCode>General</c:formatCode>
                <c:ptCount val="5"/>
                <c:pt idx="0">
                  <c:v>0</c:v>
                </c:pt>
                <c:pt idx="1">
                  <c:v>35</c:v>
                </c:pt>
                <c:pt idx="2">
                  <c:v>30</c:v>
                </c:pt>
                <c:pt idx="3">
                  <c:v>35</c:v>
                </c:pt>
                <c:pt idx="4">
                  <c:v>100</c:v>
                </c:pt>
              </c:numCache>
            </c:numRef>
          </c:val>
          <c:extLst>
            <c:ext xmlns:c15="http://schemas.microsoft.com/office/drawing/2012/chart" uri="{02D57815-91ED-43cb-92C2-25804820EDAC}">
              <c15:datalabelsRange>
                <c15:f>'IP Propensity Model'!$W$7:$W$11</c15:f>
                <c15:dlblRangeCache>
                  <c:ptCount val="5"/>
                </c15:dlblRangeCache>
              </c15:datalabelsRange>
            </c:ext>
            <c:ext xmlns:c16="http://schemas.microsoft.com/office/drawing/2014/chart" uri="{C3380CC4-5D6E-409C-BE32-E72D297353CC}">
              <c16:uniqueId val="{00000002-D6DC-4AE4-A967-4D6F3DFD8B58}"/>
            </c:ext>
          </c:extLst>
        </c:ser>
        <c:ser>
          <c:idx val="1"/>
          <c:order val="1"/>
          <c:tx>
            <c:strRef>
              <c:f>'IP Propensity Model'!$W$13:$W$23</c:f>
              <c:strCache>
                <c:ptCount val="11"/>
              </c:strCache>
            </c:strRef>
          </c:tx>
          <c:dPt>
            <c:idx val="0"/>
            <c:bubble3D val="0"/>
            <c:spPr>
              <a:solidFill>
                <a:srgbClr val="00B050">
                  <a:alpha val="40000"/>
                </a:srgbClr>
              </a:solidFill>
              <a:ln w="19050">
                <a:solidFill>
                  <a:schemeClr val="bg1">
                    <a:lumMod val="95000"/>
                  </a:schemeClr>
                </a:solidFill>
              </a:ln>
              <a:effectLst/>
            </c:spPr>
            <c:extLst>
              <c:ext xmlns:c16="http://schemas.microsoft.com/office/drawing/2014/chart" uri="{C3380CC4-5D6E-409C-BE32-E72D297353CC}">
                <c16:uniqueId val="{0000000F-D6DC-4AE4-A967-4D6F3DFD8B58}"/>
              </c:ext>
            </c:extLst>
          </c:dPt>
          <c:dPt>
            <c:idx val="1"/>
            <c:bubble3D val="0"/>
            <c:spPr>
              <a:solidFill>
                <a:srgbClr val="92D050">
                  <a:alpha val="40000"/>
                </a:srgbClr>
              </a:solidFill>
              <a:ln w="19050">
                <a:solidFill>
                  <a:schemeClr val="bg1">
                    <a:lumMod val="95000"/>
                  </a:schemeClr>
                </a:solidFill>
              </a:ln>
              <a:effectLst/>
            </c:spPr>
            <c:extLst>
              <c:ext xmlns:c16="http://schemas.microsoft.com/office/drawing/2014/chart" uri="{C3380CC4-5D6E-409C-BE32-E72D297353CC}">
                <c16:uniqueId val="{00000010-D6DC-4AE4-A967-4D6F3DFD8B58}"/>
              </c:ext>
            </c:extLst>
          </c:dPt>
          <c:dPt>
            <c:idx val="2"/>
            <c:bubble3D val="0"/>
            <c:spPr>
              <a:solidFill>
                <a:schemeClr val="accent6">
                  <a:lumMod val="50000"/>
                  <a:alpha val="40000"/>
                </a:schemeClr>
              </a:solidFill>
              <a:ln w="19050">
                <a:solidFill>
                  <a:schemeClr val="bg1">
                    <a:lumMod val="95000"/>
                  </a:schemeClr>
                </a:solidFill>
              </a:ln>
              <a:effectLst/>
            </c:spPr>
            <c:extLst>
              <c:ext xmlns:c16="http://schemas.microsoft.com/office/drawing/2014/chart" uri="{C3380CC4-5D6E-409C-BE32-E72D297353CC}">
                <c16:uniqueId val="{00000011-D6DC-4AE4-A967-4D6F3DFD8B58}"/>
              </c:ext>
            </c:extLst>
          </c:dPt>
          <c:dPt>
            <c:idx val="3"/>
            <c:bubble3D val="0"/>
            <c:spPr>
              <a:solidFill>
                <a:schemeClr val="accent2">
                  <a:lumMod val="50000"/>
                  <a:alpha val="40000"/>
                </a:schemeClr>
              </a:solidFill>
              <a:ln w="19050">
                <a:solidFill>
                  <a:schemeClr val="bg1">
                    <a:lumMod val="95000"/>
                  </a:schemeClr>
                </a:solidFill>
              </a:ln>
              <a:effectLst/>
            </c:spPr>
            <c:extLst>
              <c:ext xmlns:c16="http://schemas.microsoft.com/office/drawing/2014/chart" uri="{C3380CC4-5D6E-409C-BE32-E72D297353CC}">
                <c16:uniqueId val="{00000012-D6DC-4AE4-A967-4D6F3DFD8B58}"/>
              </c:ext>
            </c:extLst>
          </c:dPt>
          <c:dPt>
            <c:idx val="4"/>
            <c:bubble3D val="0"/>
            <c:spPr>
              <a:solidFill>
                <a:srgbClr val="C00000">
                  <a:alpha val="40000"/>
                </a:srgbClr>
              </a:solidFill>
              <a:ln w="19050">
                <a:solidFill>
                  <a:schemeClr val="bg1">
                    <a:lumMod val="95000"/>
                  </a:schemeClr>
                </a:solidFill>
              </a:ln>
              <a:effectLst/>
            </c:spPr>
            <c:extLst>
              <c:ext xmlns:c16="http://schemas.microsoft.com/office/drawing/2014/chart" uri="{C3380CC4-5D6E-409C-BE32-E72D297353CC}">
                <c16:uniqueId val="{00000013-D6DC-4AE4-A967-4D6F3DFD8B58}"/>
              </c:ext>
            </c:extLst>
          </c:dPt>
          <c:dPt>
            <c:idx val="5"/>
            <c:bubble3D val="0"/>
            <c:spPr>
              <a:solidFill>
                <a:schemeClr val="bg2"/>
              </a:solidFill>
              <a:ln w="19050">
                <a:solidFill>
                  <a:schemeClr val="bg1">
                    <a:lumMod val="95000"/>
                  </a:schemeClr>
                </a:solidFill>
              </a:ln>
              <a:effectLst/>
            </c:spPr>
            <c:extLst>
              <c:ext xmlns:c16="http://schemas.microsoft.com/office/drawing/2014/chart" uri="{C3380CC4-5D6E-409C-BE32-E72D297353CC}">
                <c16:uniqueId val="{00000014-D6DC-4AE4-A967-4D6F3DFD8B58}"/>
              </c:ext>
            </c:extLst>
          </c:dPt>
          <c:dPt>
            <c:idx val="6"/>
            <c:bubble3D val="0"/>
            <c:spPr>
              <a:solidFill>
                <a:srgbClr val="C00000">
                  <a:alpha val="40000"/>
                </a:srgbClr>
              </a:solidFill>
              <a:ln w="19050">
                <a:solidFill>
                  <a:schemeClr val="bg1">
                    <a:lumMod val="95000"/>
                  </a:schemeClr>
                </a:solidFill>
              </a:ln>
              <a:effectLst/>
            </c:spPr>
            <c:extLst>
              <c:ext xmlns:c16="http://schemas.microsoft.com/office/drawing/2014/chart" uri="{C3380CC4-5D6E-409C-BE32-E72D297353CC}">
                <c16:uniqueId val="{00000015-D6DC-4AE4-A967-4D6F3DFD8B58}"/>
              </c:ext>
            </c:extLst>
          </c:dPt>
          <c:dPt>
            <c:idx val="7"/>
            <c:bubble3D val="0"/>
            <c:spPr>
              <a:solidFill>
                <a:schemeClr val="accent2">
                  <a:lumMod val="50000"/>
                  <a:alpha val="40000"/>
                </a:schemeClr>
              </a:solidFill>
              <a:ln w="19050">
                <a:solidFill>
                  <a:schemeClr val="bg1">
                    <a:lumMod val="95000"/>
                  </a:schemeClr>
                </a:solidFill>
              </a:ln>
              <a:effectLst/>
            </c:spPr>
            <c:extLst>
              <c:ext xmlns:c16="http://schemas.microsoft.com/office/drawing/2014/chart" uri="{C3380CC4-5D6E-409C-BE32-E72D297353CC}">
                <c16:uniqueId val="{0000000E-D6DC-4AE4-A967-4D6F3DFD8B58}"/>
              </c:ext>
            </c:extLst>
          </c:dPt>
          <c:dPt>
            <c:idx val="8"/>
            <c:bubble3D val="0"/>
            <c:spPr>
              <a:solidFill>
                <a:schemeClr val="accent6">
                  <a:lumMod val="50000"/>
                  <a:alpha val="40000"/>
                </a:schemeClr>
              </a:solidFill>
              <a:ln w="19050">
                <a:solidFill>
                  <a:schemeClr val="bg1">
                    <a:lumMod val="95000"/>
                  </a:schemeClr>
                </a:solidFill>
              </a:ln>
              <a:effectLst/>
            </c:spPr>
            <c:extLst>
              <c:ext xmlns:c16="http://schemas.microsoft.com/office/drawing/2014/chart" uri="{C3380CC4-5D6E-409C-BE32-E72D297353CC}">
                <c16:uniqueId val="{00000016-D6DC-4AE4-A967-4D6F3DFD8B58}"/>
              </c:ext>
            </c:extLst>
          </c:dPt>
          <c:dPt>
            <c:idx val="9"/>
            <c:bubble3D val="0"/>
            <c:spPr>
              <a:solidFill>
                <a:srgbClr val="92D050">
                  <a:alpha val="40000"/>
                </a:srgbClr>
              </a:solidFill>
              <a:ln w="19050">
                <a:solidFill>
                  <a:schemeClr val="bg1">
                    <a:lumMod val="95000"/>
                  </a:schemeClr>
                </a:solidFill>
              </a:ln>
              <a:effectLst/>
            </c:spPr>
            <c:extLst>
              <c:ext xmlns:c16="http://schemas.microsoft.com/office/drawing/2014/chart" uri="{C3380CC4-5D6E-409C-BE32-E72D297353CC}">
                <c16:uniqueId val="{00000017-D6DC-4AE4-A967-4D6F3DFD8B58}"/>
              </c:ext>
            </c:extLst>
          </c:dPt>
          <c:dPt>
            <c:idx val="10"/>
            <c:bubble3D val="0"/>
            <c:spPr>
              <a:solidFill>
                <a:srgbClr val="00B050">
                  <a:alpha val="40000"/>
                </a:srgbClr>
              </a:solidFill>
              <a:ln w="19050">
                <a:solidFill>
                  <a:schemeClr val="bg1">
                    <a:lumMod val="95000"/>
                  </a:schemeClr>
                </a:solidFill>
              </a:ln>
              <a:effectLst/>
            </c:spPr>
            <c:extLst>
              <c:ext xmlns:c16="http://schemas.microsoft.com/office/drawing/2014/chart" uri="{C3380CC4-5D6E-409C-BE32-E72D297353CC}">
                <c16:uniqueId val="{00000018-D6DC-4AE4-A967-4D6F3DFD8B58}"/>
              </c:ext>
            </c:extLst>
          </c:dPt>
          <c:dPt>
            <c:idx val="11"/>
            <c:bubble3D val="0"/>
            <c:spPr>
              <a:noFill/>
              <a:ln w="19050">
                <a:noFill/>
              </a:ln>
              <a:effectLst/>
            </c:spPr>
            <c:extLst>
              <c:ext xmlns:c16="http://schemas.microsoft.com/office/drawing/2014/chart" uri="{C3380CC4-5D6E-409C-BE32-E72D297353CC}">
                <c16:uniqueId val="{00000006-D6DC-4AE4-A967-4D6F3DFD8B58}"/>
              </c:ext>
            </c:extLst>
          </c:dPt>
          <c:dLbls>
            <c:dLbl>
              <c:idx val="0"/>
              <c:layout>
                <c:manualLayout>
                  <c:x val="-1.3833129757589106E-2"/>
                  <c:y val="0"/>
                </c:manualLayout>
              </c:layout>
              <c:tx>
                <c:rich>
                  <a:bodyPr/>
                  <a:lstStyle/>
                  <a:p>
                    <a:fld id="{D408D01E-2CE8-455F-A36C-6268A61AA5CE}"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D6DC-4AE4-A967-4D6F3DFD8B58}"/>
                </c:ext>
              </c:extLst>
            </c:dLbl>
            <c:dLbl>
              <c:idx val="1"/>
              <c:tx>
                <c:rich>
                  <a:bodyPr/>
                  <a:lstStyle/>
                  <a:p>
                    <a:fld id="{0591A8E4-22C0-431C-829B-95CB1F36D9F4}"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6DC-4AE4-A967-4D6F3DFD8B58}"/>
                </c:ext>
              </c:extLst>
            </c:dLbl>
            <c:dLbl>
              <c:idx val="2"/>
              <c:tx>
                <c:rich>
                  <a:bodyPr/>
                  <a:lstStyle/>
                  <a:p>
                    <a:fld id="{A1AFD3A1-C83C-4ED3-87BB-3EBAB402D5C9}"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6DC-4AE4-A967-4D6F3DFD8B58}"/>
                </c:ext>
              </c:extLst>
            </c:dLbl>
            <c:dLbl>
              <c:idx val="3"/>
              <c:tx>
                <c:rich>
                  <a:bodyPr/>
                  <a:lstStyle/>
                  <a:p>
                    <a:fld id="{57C58CF6-3999-4F29-9C33-F78F3DA27574}"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6DC-4AE4-A967-4D6F3DFD8B58}"/>
                </c:ext>
              </c:extLst>
            </c:dLbl>
            <c:dLbl>
              <c:idx val="4"/>
              <c:tx>
                <c:rich>
                  <a:bodyPr/>
                  <a:lstStyle/>
                  <a:p>
                    <a:fld id="{7A085F38-B084-4021-826F-0A6CC23CE633}" type="CELLRANGE">
                      <a:rPr lang="en-US"/>
                      <a:pPr/>
                      <a:t>[CELLRANGE]</a:t>
                    </a:fld>
                    <a:endParaRPr lang="en-AU"/>
                  </a:p>
                </c:rich>
              </c:tx>
              <c:showLegendKey val="0"/>
              <c:showVal val="0"/>
              <c:showCatName val="0"/>
              <c:showSerName val="0"/>
              <c:showPercent val="0"/>
              <c:showBubbleSize val="0"/>
              <c:extLst>
                <c:ext xmlns:c15="http://schemas.microsoft.com/office/drawing/2012/chart" uri="{CE6537A1-D6FC-4f65-9D91-7224C49458BB}">
                  <c15:layout>
                    <c:manualLayout>
                      <c:w val="9.3570639011581705E-2"/>
                      <c:h val="8.7541675782283834E-2"/>
                    </c:manualLayout>
                  </c15:layout>
                  <c15:dlblFieldTable/>
                  <c15:showDataLabelsRange val="1"/>
                </c:ext>
                <c:ext xmlns:c16="http://schemas.microsoft.com/office/drawing/2014/chart" uri="{C3380CC4-5D6E-409C-BE32-E72D297353CC}">
                  <c16:uniqueId val="{00000013-D6DC-4AE4-A967-4D6F3DFD8B58}"/>
                </c:ext>
              </c:extLst>
            </c:dLbl>
            <c:dLbl>
              <c:idx val="5"/>
              <c:tx>
                <c:rich>
                  <a:bodyPr/>
                  <a:lstStyle/>
                  <a:p>
                    <a:fld id="{AC8DDDF4-F3C5-4230-B152-838801ACC463}"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6DC-4AE4-A967-4D6F3DFD8B58}"/>
                </c:ext>
              </c:extLst>
            </c:dLbl>
            <c:dLbl>
              <c:idx val="6"/>
              <c:tx>
                <c:rich>
                  <a:bodyPr/>
                  <a:lstStyle/>
                  <a:p>
                    <a:fld id="{A190AC96-C850-4627-B5CC-38D2768E5B41}"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6DC-4AE4-A967-4D6F3DFD8B58}"/>
                </c:ext>
              </c:extLst>
            </c:dLbl>
            <c:dLbl>
              <c:idx val="7"/>
              <c:tx>
                <c:rich>
                  <a:bodyPr/>
                  <a:lstStyle/>
                  <a:p>
                    <a:fld id="{68BEF405-4DFC-413D-BA2F-BC2303D67475}"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6DC-4AE4-A967-4D6F3DFD8B58}"/>
                </c:ext>
              </c:extLst>
            </c:dLbl>
            <c:dLbl>
              <c:idx val="8"/>
              <c:tx>
                <c:rich>
                  <a:bodyPr/>
                  <a:lstStyle/>
                  <a:p>
                    <a:fld id="{6BBB353B-9BA3-40F1-BE94-73F6F6D49D5D}"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6DC-4AE4-A967-4D6F3DFD8B58}"/>
                </c:ext>
              </c:extLst>
            </c:dLbl>
            <c:dLbl>
              <c:idx val="9"/>
              <c:tx>
                <c:rich>
                  <a:bodyPr/>
                  <a:lstStyle/>
                  <a:p>
                    <a:fld id="{1EE79A95-762F-4B2E-9359-D170B2D783AB}"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6DC-4AE4-A967-4D6F3DFD8B58}"/>
                </c:ext>
              </c:extLst>
            </c:dLbl>
            <c:dLbl>
              <c:idx val="10"/>
              <c:tx>
                <c:rich>
                  <a:bodyPr/>
                  <a:lstStyle/>
                  <a:p>
                    <a:fld id="{DADF532E-2FA3-45EC-A704-A6A57D20F035}" type="CELLRANGE">
                      <a:rPr lang="en-AU"/>
                      <a:pPr/>
                      <a:t>[CELLRANGE]</a:t>
                    </a:fld>
                    <a:endParaRPr lang="en-A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6DC-4AE4-A967-4D6F3DFD8B58}"/>
                </c:ext>
              </c:extLst>
            </c:dLbl>
            <c:dLbl>
              <c:idx val="11"/>
              <c:tx>
                <c:rich>
                  <a:bodyPr/>
                  <a:lstStyle/>
                  <a:p>
                    <a:endParaRPr lang="en-AU"/>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D6DC-4AE4-A967-4D6F3DFD8B58}"/>
                </c:ext>
              </c:extLst>
            </c:dLbl>
            <c:spPr>
              <a:noFill/>
              <a:ln>
                <a:noFill/>
              </a:ln>
              <a:effectLst/>
            </c:spPr>
            <c:txPr>
              <a:bodyPr rot="0" vert="horz"/>
              <a:lstStyle/>
              <a:p>
                <a:pPr>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val>
            <c:numRef>
              <c:f>'IP Propensity Model'!$X$13:$X$24</c:f>
              <c:numCache>
                <c:formatCode>General</c:formatCode>
                <c:ptCount val="12"/>
                <c:pt idx="0">
                  <c:v>10</c:v>
                </c:pt>
                <c:pt idx="1">
                  <c:v>10</c:v>
                </c:pt>
                <c:pt idx="2">
                  <c:v>10</c:v>
                </c:pt>
                <c:pt idx="3">
                  <c:v>10</c:v>
                </c:pt>
                <c:pt idx="4">
                  <c:v>10</c:v>
                </c:pt>
                <c:pt idx="5">
                  <c:v>10</c:v>
                </c:pt>
                <c:pt idx="6">
                  <c:v>10</c:v>
                </c:pt>
                <c:pt idx="7">
                  <c:v>10</c:v>
                </c:pt>
                <c:pt idx="8">
                  <c:v>10</c:v>
                </c:pt>
                <c:pt idx="9">
                  <c:v>10</c:v>
                </c:pt>
                <c:pt idx="10">
                  <c:v>10</c:v>
                </c:pt>
                <c:pt idx="11">
                  <c:v>110</c:v>
                </c:pt>
              </c:numCache>
            </c:numRef>
          </c:val>
          <c:extLst>
            <c:ext xmlns:c15="http://schemas.microsoft.com/office/drawing/2012/chart" uri="{02D57815-91ED-43cb-92C2-25804820EDAC}">
              <c15:datalabelsRange>
                <c15:f>'IP Propensity Model'!$W$13:$W$23</c15:f>
                <c15:dlblRangeCache>
                  <c:ptCount val="11"/>
                </c15:dlblRangeCache>
              </c15:datalabelsRange>
            </c:ext>
            <c:ext xmlns:c16="http://schemas.microsoft.com/office/drawing/2014/chart" uri="{C3380CC4-5D6E-409C-BE32-E72D297353CC}">
              <c16:uniqueId val="{00000005-D6DC-4AE4-A967-4D6F3DFD8B58}"/>
            </c:ext>
          </c:extLst>
        </c:ser>
        <c:ser>
          <c:idx val="2"/>
          <c:order val="2"/>
          <c:tx>
            <c:v>Benefit Periods</c:v>
          </c:tx>
          <c:spPr>
            <a:solidFill>
              <a:schemeClr val="bg1">
                <a:lumMod val="85000"/>
                <a:alpha val="68000"/>
              </a:schemeClr>
            </a:solidFill>
            <a:ln>
              <a:noFill/>
            </a:ln>
          </c:spPr>
          <c:val>
            <c:numRef>
              <c:f>'IP Propensity Model'!$X$7:$X$11</c:f>
              <c:numCache>
                <c:formatCode>General</c:formatCode>
                <c:ptCount val="5"/>
                <c:pt idx="0">
                  <c:v>0</c:v>
                </c:pt>
                <c:pt idx="1">
                  <c:v>35</c:v>
                </c:pt>
                <c:pt idx="2">
                  <c:v>30</c:v>
                </c:pt>
                <c:pt idx="3">
                  <c:v>35</c:v>
                </c:pt>
                <c:pt idx="4">
                  <c:v>100</c:v>
                </c:pt>
              </c:numCache>
            </c:numRef>
          </c:val>
          <c:extLst>
            <c:ext xmlns:c16="http://schemas.microsoft.com/office/drawing/2014/chart" uri="{C3380CC4-5D6E-409C-BE32-E72D297353CC}">
              <c16:uniqueId val="{00000019-D6DC-4AE4-A967-4D6F3DFD8B58}"/>
            </c:ext>
          </c:extLst>
        </c:ser>
        <c:dLbls>
          <c:showLegendKey val="0"/>
          <c:showVal val="0"/>
          <c:showCatName val="0"/>
          <c:showSerName val="0"/>
          <c:showPercent val="0"/>
          <c:showBubbleSize val="0"/>
          <c:showLeaderLines val="1"/>
        </c:dLbls>
        <c:firstSliceAng val="270"/>
        <c:holeSize val="42"/>
      </c:doughnutChart>
      <c:pieChart>
        <c:varyColors val="1"/>
        <c:ser>
          <c:idx val="3"/>
          <c:order val="3"/>
          <c:tx>
            <c:v>Pointer</c:v>
          </c:tx>
          <c:explosion val="16"/>
          <c:dPt>
            <c:idx val="0"/>
            <c:bubble3D val="0"/>
            <c:spPr>
              <a:noFill/>
              <a:ln w="19050">
                <a:noFill/>
              </a:ln>
              <a:effectLst/>
            </c:spPr>
            <c:extLst>
              <c:ext xmlns:c16="http://schemas.microsoft.com/office/drawing/2014/chart" uri="{C3380CC4-5D6E-409C-BE32-E72D297353CC}">
                <c16:uniqueId val="{0000002D-705C-497A-A8F0-6D3A5A8CF4C0}"/>
              </c:ext>
            </c:extLst>
          </c:dPt>
          <c:dPt>
            <c:idx val="1"/>
            <c:bubble3D val="0"/>
            <c:spPr>
              <a:solidFill>
                <a:srgbClr val="FF2929">
                  <a:alpha val="68000"/>
                </a:srgbClr>
              </a:solidFill>
              <a:ln w="22225">
                <a:solidFill>
                  <a:srgbClr val="FAC6CF"/>
                </a:solidFill>
              </a:ln>
              <a:effectLst/>
              <a:scene3d>
                <a:camera prst="orthographicFront"/>
                <a:lightRig rig="threePt" dir="t"/>
              </a:scene3d>
              <a:sp3d>
                <a:bevelT prst="angle"/>
              </a:sp3d>
            </c:spPr>
            <c:extLst>
              <c:ext xmlns:c16="http://schemas.microsoft.com/office/drawing/2014/chart" uri="{C3380CC4-5D6E-409C-BE32-E72D297353CC}">
                <c16:uniqueId val="{0000002F-705C-497A-A8F0-6D3A5A8CF4C0}"/>
              </c:ext>
            </c:extLst>
          </c:dPt>
          <c:dPt>
            <c:idx val="2"/>
            <c:bubble3D val="0"/>
            <c:spPr>
              <a:noFill/>
              <a:ln w="19050">
                <a:noFill/>
              </a:ln>
              <a:effectLst/>
            </c:spPr>
            <c:extLst>
              <c:ext xmlns:c16="http://schemas.microsoft.com/office/drawing/2014/chart" uri="{C3380CC4-5D6E-409C-BE32-E72D297353CC}">
                <c16:uniqueId val="{00000031-705C-497A-A8F0-6D3A5A8CF4C0}"/>
              </c:ext>
            </c:extLst>
          </c:dPt>
          <c:val>
            <c:numRef>
              <c:f>'IP Propensity Model'!$X$2:$X$5</c:f>
              <c:numCache>
                <c:formatCode>General</c:formatCode>
                <c:ptCount val="4"/>
                <c:pt idx="0" formatCode="0.00">
                  <c:v>47.222222222222221</c:v>
                </c:pt>
                <c:pt idx="1">
                  <c:v>2</c:v>
                </c:pt>
                <c:pt idx="2" formatCode="0.00">
                  <c:v>153.77777777777777</c:v>
                </c:pt>
                <c:pt idx="3">
                  <c:v>0</c:v>
                </c:pt>
              </c:numCache>
            </c:numRef>
          </c:val>
          <c:extLst>
            <c:ext xmlns:c16="http://schemas.microsoft.com/office/drawing/2014/chart" uri="{C3380CC4-5D6E-409C-BE32-E72D297353CC}">
              <c16:uniqueId val="{00000021-D6DC-4AE4-A967-4D6F3DFD8B58}"/>
            </c:ext>
          </c:extLst>
        </c:ser>
        <c:dLbls>
          <c:showLegendKey val="0"/>
          <c:showVal val="0"/>
          <c:showCatName val="0"/>
          <c:showSerName val="0"/>
          <c:showPercent val="0"/>
          <c:showBubbleSize val="0"/>
          <c:showLeaderLines val="1"/>
        </c:dLbls>
        <c:firstSliceAng val="270"/>
      </c:pieChart>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b="1">
          <a:solidFill>
            <a:schemeClr val="tx1">
              <a:lumMod val="95000"/>
              <a:lumOff val="5000"/>
            </a:schemeClr>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654748531844597E-3"/>
          <c:y val="0"/>
          <c:w val="0.99323602484283702"/>
          <c:h val="1"/>
        </c:manualLayout>
      </c:layout>
      <c:barChart>
        <c:barDir val="bar"/>
        <c:grouping val="stacked"/>
        <c:varyColors val="0"/>
        <c:ser>
          <c:idx val="1"/>
          <c:order val="0"/>
          <c:tx>
            <c:strRef>
              <c:f>'IP Propensity Model'!$Z$23</c:f>
              <c:strCache>
                <c:ptCount val="1"/>
                <c:pt idx="0">
                  <c:v>Spectrum</c:v>
                </c:pt>
              </c:strCache>
            </c:strRef>
          </c:tx>
          <c:spPr>
            <a:gradFill flip="none" rotWithShape="1">
              <a:gsLst>
                <a:gs pos="0">
                  <a:srgbClr val="C00000"/>
                </a:gs>
                <a:gs pos="23000">
                  <a:schemeClr val="accent2">
                    <a:lumMod val="75000"/>
                  </a:schemeClr>
                </a:gs>
                <a:gs pos="50000">
                  <a:srgbClr val="FFFF00"/>
                </a:gs>
                <a:gs pos="100000">
                  <a:srgbClr val="00B050"/>
                </a:gs>
              </a:gsLst>
              <a:lin ang="0" scaled="1"/>
              <a:tileRect/>
            </a:gradFill>
            <a:ln w="9525" cap="flat" cmpd="sng" algn="ctr">
              <a:solidFill>
                <a:schemeClr val="tx1"/>
              </a:solidFill>
              <a:round/>
            </a:ln>
            <a:effectLst/>
            <a:scene3d>
              <a:camera prst="orthographicFront"/>
              <a:lightRig rig="threePt" dir="t"/>
            </a:scene3d>
            <a:sp3d>
              <a:bevelT w="38100" h="38100"/>
            </a:sp3d>
          </c:spPr>
          <c:invertIfNegative val="0"/>
          <c:dPt>
            <c:idx val="0"/>
            <c:invertIfNegative val="0"/>
            <c:bubble3D val="0"/>
            <c:spPr>
              <a:gradFill flip="none" rotWithShape="1">
                <a:gsLst>
                  <a:gs pos="0">
                    <a:srgbClr val="C00000">
                      <a:alpha val="60000"/>
                    </a:srgbClr>
                  </a:gs>
                  <a:gs pos="23000">
                    <a:schemeClr val="accent2">
                      <a:lumMod val="75000"/>
                      <a:alpha val="60000"/>
                    </a:schemeClr>
                  </a:gs>
                  <a:gs pos="47000">
                    <a:srgbClr val="FFFF00">
                      <a:alpha val="60000"/>
                    </a:srgbClr>
                  </a:gs>
                  <a:gs pos="77000">
                    <a:srgbClr val="00B050">
                      <a:alpha val="60000"/>
                    </a:srgbClr>
                  </a:gs>
                </a:gsLst>
                <a:lin ang="0" scaled="1"/>
                <a:tileRect/>
              </a:gradFill>
              <a:ln w="9525" cap="flat" cmpd="sng" algn="ctr">
                <a:solidFill>
                  <a:schemeClr val="tx1"/>
                </a:solidFill>
                <a:round/>
              </a:ln>
              <a:effectLst/>
              <a:scene3d>
                <a:camera prst="orthographicFront"/>
                <a:lightRig rig="threePt" dir="t"/>
              </a:scene3d>
              <a:sp3d>
                <a:bevelT w="38100" h="38100"/>
              </a:sp3d>
            </c:spPr>
            <c:extLst>
              <c:ext xmlns:c16="http://schemas.microsoft.com/office/drawing/2014/chart" uri="{C3380CC4-5D6E-409C-BE32-E72D297353CC}">
                <c16:uniqueId val="{00000007-2E12-407C-878B-48093657050E}"/>
              </c:ext>
            </c:extLst>
          </c:dPt>
          <c:val>
            <c:numRef>
              <c:f>'IP Propensity Model'!$Z$24</c:f>
              <c:numCache>
                <c:formatCode>General</c:formatCode>
                <c:ptCount val="1"/>
                <c:pt idx="0">
                  <c:v>100</c:v>
                </c:pt>
              </c:numCache>
            </c:numRef>
          </c:val>
          <c:extLst>
            <c:ext xmlns:c16="http://schemas.microsoft.com/office/drawing/2014/chart" uri="{C3380CC4-5D6E-409C-BE32-E72D297353CC}">
              <c16:uniqueId val="{00000002-2E12-407C-878B-48093657050E}"/>
            </c:ext>
          </c:extLst>
        </c:ser>
        <c:dLbls>
          <c:showLegendKey val="0"/>
          <c:showVal val="0"/>
          <c:showCatName val="0"/>
          <c:showSerName val="0"/>
          <c:showPercent val="0"/>
          <c:showBubbleSize val="0"/>
        </c:dLbls>
        <c:gapWidth val="248"/>
        <c:overlap val="100"/>
        <c:axId val="1118346543"/>
        <c:axId val="1118347791"/>
      </c:barChart>
      <c:barChart>
        <c:barDir val="bar"/>
        <c:grouping val="stacked"/>
        <c:varyColors val="0"/>
        <c:ser>
          <c:idx val="0"/>
          <c:order val="1"/>
          <c:tx>
            <c:strRef>
              <c:f>'IP Propensity Model'!$AA$23</c:f>
              <c:strCache>
                <c:ptCount val="1"/>
                <c:pt idx="0">
                  <c:v>Slider Fill</c:v>
                </c:pt>
              </c:strCache>
            </c:strRef>
          </c:tx>
          <c:spPr>
            <a:noFill/>
            <a:ln w="9525" cap="flat" cmpd="sng" algn="ctr">
              <a:noFill/>
              <a:round/>
            </a:ln>
            <a:effectLst/>
          </c:spPr>
          <c:invertIfNegative val="0"/>
          <c:val>
            <c:numRef>
              <c:f>'IP Propensity Model'!$AA$24</c:f>
              <c:numCache>
                <c:formatCode>General</c:formatCode>
                <c:ptCount val="1"/>
                <c:pt idx="0">
                  <c:v>5.0555555555555571</c:v>
                </c:pt>
              </c:numCache>
            </c:numRef>
          </c:val>
          <c:extLst>
            <c:ext xmlns:c16="http://schemas.microsoft.com/office/drawing/2014/chart" uri="{C3380CC4-5D6E-409C-BE32-E72D297353CC}">
              <c16:uniqueId val="{00000005-2E12-407C-878B-48093657050E}"/>
            </c:ext>
          </c:extLst>
        </c:ser>
        <c:ser>
          <c:idx val="2"/>
          <c:order val="2"/>
          <c:tx>
            <c:strRef>
              <c:f>'IP Propensity Model'!$AB$23</c:f>
              <c:strCache>
                <c:ptCount val="1"/>
                <c:pt idx="0">
                  <c:v>Slider size</c:v>
                </c:pt>
              </c:strCache>
            </c:strRef>
          </c:tx>
          <c:spPr>
            <a:solidFill>
              <a:srgbClr val="C00000"/>
            </a:solidFill>
            <a:ln w="9525" cap="flat" cmpd="sng" algn="ctr">
              <a:solidFill>
                <a:srgbClr val="00B0F0"/>
              </a:solidFill>
              <a:round/>
            </a:ln>
            <a:effectLst>
              <a:glow rad="114300">
                <a:srgbClr val="00B0F0">
                  <a:alpha val="69000"/>
                </a:srgbClr>
              </a:glow>
            </a:effectLst>
            <a:scene3d>
              <a:camera prst="orthographicFront"/>
              <a:lightRig rig="threePt" dir="t"/>
            </a:scene3d>
            <a:sp3d>
              <a:bevelT w="165100" prst="coolSlant"/>
            </a:sp3d>
          </c:spPr>
          <c:invertIfNegative val="0"/>
          <c:val>
            <c:numRef>
              <c:f>'IP Propensity Model'!$AB$24</c:f>
              <c:numCache>
                <c:formatCode>General</c:formatCode>
                <c:ptCount val="1"/>
                <c:pt idx="0">
                  <c:v>1</c:v>
                </c:pt>
              </c:numCache>
            </c:numRef>
          </c:val>
          <c:extLst>
            <c:ext xmlns:c16="http://schemas.microsoft.com/office/drawing/2014/chart" uri="{C3380CC4-5D6E-409C-BE32-E72D297353CC}">
              <c16:uniqueId val="{00000006-2E12-407C-878B-48093657050E}"/>
            </c:ext>
          </c:extLst>
        </c:ser>
        <c:dLbls>
          <c:showLegendKey val="0"/>
          <c:showVal val="0"/>
          <c:showCatName val="0"/>
          <c:showSerName val="0"/>
          <c:showPercent val="0"/>
          <c:showBubbleSize val="0"/>
        </c:dLbls>
        <c:gapWidth val="90"/>
        <c:overlap val="100"/>
        <c:axId val="1348405887"/>
        <c:axId val="1348416287"/>
      </c:barChart>
      <c:catAx>
        <c:axId val="1118346543"/>
        <c:scaling>
          <c:orientation val="minMax"/>
        </c:scaling>
        <c:delete val="1"/>
        <c:axPos val="l"/>
        <c:numFmt formatCode="General" sourceLinked="1"/>
        <c:majorTickMark val="none"/>
        <c:minorTickMark val="none"/>
        <c:tickLblPos val="nextTo"/>
        <c:crossAx val="1118347791"/>
        <c:crosses val="autoZero"/>
        <c:auto val="1"/>
        <c:lblAlgn val="ctr"/>
        <c:lblOffset val="100"/>
        <c:noMultiLvlLbl val="0"/>
      </c:catAx>
      <c:valAx>
        <c:axId val="1118347791"/>
        <c:scaling>
          <c:orientation val="minMax"/>
          <c:max val="150"/>
        </c:scaling>
        <c:delete val="1"/>
        <c:axPos val="b"/>
        <c:numFmt formatCode="General" sourceLinked="1"/>
        <c:majorTickMark val="out"/>
        <c:minorTickMark val="none"/>
        <c:tickLblPos val="nextTo"/>
        <c:crossAx val="1118346543"/>
        <c:crosses val="autoZero"/>
        <c:crossBetween val="between"/>
      </c:valAx>
      <c:valAx>
        <c:axId val="1348416287"/>
        <c:scaling>
          <c:orientation val="minMax"/>
          <c:max val="150"/>
        </c:scaling>
        <c:delete val="1"/>
        <c:axPos val="t"/>
        <c:numFmt formatCode="General" sourceLinked="1"/>
        <c:majorTickMark val="out"/>
        <c:minorTickMark val="none"/>
        <c:tickLblPos val="nextTo"/>
        <c:crossAx val="1348405887"/>
        <c:crosses val="max"/>
        <c:crossBetween val="between"/>
      </c:valAx>
      <c:catAx>
        <c:axId val="1348405887"/>
        <c:scaling>
          <c:orientation val="minMax"/>
        </c:scaling>
        <c:delete val="1"/>
        <c:axPos val="r"/>
        <c:majorTickMark val="out"/>
        <c:minorTickMark val="none"/>
        <c:tickLblPos val="nextTo"/>
        <c:crossAx val="1348416287"/>
        <c:crosses val="max"/>
        <c:auto val="1"/>
        <c:lblAlgn val="ctr"/>
        <c:lblOffset val="100"/>
        <c:noMultiLvlLbl val="0"/>
      </c:cat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trlProps/ctrlProp1.xml><?xml version="1.0" encoding="utf-8"?>
<formControlPr xmlns="http://schemas.microsoft.com/office/spreadsheetml/2009/9/main" objectType="Radio" firstButton="1" fmlaLink="$U$34"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checked="Checked"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U$28"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T$28"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T$29"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U$27"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U$30"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checked="Checked"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T$27"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checked="Checked"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fmlaLink="$U$29"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fmlaLink="$T$30"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fmlaLink="$T$34"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lockText="1" noThreeD="1"/>
</file>

<file path=xl/ctrlProps/ctrlProp6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image" Target="../media/image11.png"/><Relationship Id="rId18" Type="http://schemas.openxmlformats.org/officeDocument/2006/relationships/image" Target="../media/image16.png"/><Relationship Id="rId26" Type="http://schemas.openxmlformats.org/officeDocument/2006/relationships/image" Target="../media/image24.png"/><Relationship Id="rId3" Type="http://schemas.openxmlformats.org/officeDocument/2006/relationships/chart" Target="../charts/chart1.xml"/><Relationship Id="rId21" Type="http://schemas.openxmlformats.org/officeDocument/2006/relationships/image" Target="../media/image19.png"/><Relationship Id="rId7" Type="http://schemas.openxmlformats.org/officeDocument/2006/relationships/image" Target="../media/image5.png"/><Relationship Id="rId12" Type="http://schemas.openxmlformats.org/officeDocument/2006/relationships/image" Target="../media/image10.png"/><Relationship Id="rId17" Type="http://schemas.openxmlformats.org/officeDocument/2006/relationships/image" Target="../media/image15.png"/><Relationship Id="rId25" Type="http://schemas.openxmlformats.org/officeDocument/2006/relationships/image" Target="../media/image23.png"/><Relationship Id="rId2" Type="http://schemas.openxmlformats.org/officeDocument/2006/relationships/image" Target="../media/image2.png"/><Relationship Id="rId16" Type="http://schemas.openxmlformats.org/officeDocument/2006/relationships/image" Target="../media/image14.png"/><Relationship Id="rId20" Type="http://schemas.openxmlformats.org/officeDocument/2006/relationships/image" Target="../media/image18.png"/><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image" Target="../media/image9.png"/><Relationship Id="rId24" Type="http://schemas.openxmlformats.org/officeDocument/2006/relationships/image" Target="../media/image22.png"/><Relationship Id="rId5" Type="http://schemas.openxmlformats.org/officeDocument/2006/relationships/image" Target="../media/image3.png"/><Relationship Id="rId15" Type="http://schemas.openxmlformats.org/officeDocument/2006/relationships/image" Target="../media/image13.png"/><Relationship Id="rId23" Type="http://schemas.openxmlformats.org/officeDocument/2006/relationships/image" Target="../media/image21.png"/><Relationship Id="rId10" Type="http://schemas.openxmlformats.org/officeDocument/2006/relationships/image" Target="../media/image8.png"/><Relationship Id="rId19" Type="http://schemas.openxmlformats.org/officeDocument/2006/relationships/image" Target="../media/image17.png"/><Relationship Id="rId4" Type="http://schemas.openxmlformats.org/officeDocument/2006/relationships/chart" Target="../charts/chart2.xml"/><Relationship Id="rId9" Type="http://schemas.openxmlformats.org/officeDocument/2006/relationships/image" Target="../media/image7.png"/><Relationship Id="rId14" Type="http://schemas.openxmlformats.org/officeDocument/2006/relationships/image" Target="../media/image12.png"/><Relationship Id="rId22"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xdr:from>
      <xdr:col>0</xdr:col>
      <xdr:colOff>260482</xdr:colOff>
      <xdr:row>23</xdr:row>
      <xdr:rowOff>18629</xdr:rowOff>
    </xdr:from>
    <xdr:to>
      <xdr:col>17</xdr:col>
      <xdr:colOff>902641</xdr:colOff>
      <xdr:row>36</xdr:row>
      <xdr:rowOff>588817</xdr:rowOff>
    </xdr:to>
    <xdr:grpSp>
      <xdr:nvGrpSpPr>
        <xdr:cNvPr id="28" name="Group 27">
          <a:extLst>
            <a:ext uri="{FF2B5EF4-FFF2-40B4-BE49-F238E27FC236}">
              <a16:creationId xmlns:a16="http://schemas.microsoft.com/office/drawing/2014/main" id="{00000000-0008-0000-0000-00001C000000}"/>
            </a:ext>
          </a:extLst>
        </xdr:cNvPr>
        <xdr:cNvGrpSpPr/>
      </xdr:nvGrpSpPr>
      <xdr:grpSpPr>
        <a:xfrm>
          <a:off x="260482" y="15136709"/>
          <a:ext cx="17329959" cy="9279848"/>
          <a:chOff x="278242" y="15163380"/>
          <a:chExt cx="16974441" cy="8920863"/>
        </a:xfrm>
      </xdr:grpSpPr>
      <xdr:sp macro="" textlink="">
        <xdr:nvSpPr>
          <xdr:cNvPr id="219" name="Rectangle 218">
            <a:extLst>
              <a:ext uri="{FF2B5EF4-FFF2-40B4-BE49-F238E27FC236}">
                <a16:creationId xmlns:a16="http://schemas.microsoft.com/office/drawing/2014/main" id="{00000000-0008-0000-0000-0000DB000000}"/>
              </a:ext>
            </a:extLst>
          </xdr:cNvPr>
          <xdr:cNvSpPr/>
        </xdr:nvSpPr>
        <xdr:spPr>
          <a:xfrm>
            <a:off x="16566123" y="15179872"/>
            <a:ext cx="686560" cy="8904371"/>
          </a:xfrm>
          <a:prstGeom prst="rect">
            <a:avLst/>
          </a:prstGeom>
          <a:solidFill>
            <a:schemeClr val="bg2">
              <a:lumMod val="10000"/>
              <a:alpha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18" name="Rectangle 217">
            <a:extLst>
              <a:ext uri="{FF2B5EF4-FFF2-40B4-BE49-F238E27FC236}">
                <a16:creationId xmlns:a16="http://schemas.microsoft.com/office/drawing/2014/main" id="{00000000-0008-0000-0000-0000DA000000}"/>
              </a:ext>
            </a:extLst>
          </xdr:cNvPr>
          <xdr:cNvSpPr/>
        </xdr:nvSpPr>
        <xdr:spPr>
          <a:xfrm>
            <a:off x="13099183" y="15179872"/>
            <a:ext cx="686558" cy="8904371"/>
          </a:xfrm>
          <a:prstGeom prst="rect">
            <a:avLst/>
          </a:prstGeom>
          <a:solidFill>
            <a:schemeClr val="bg1">
              <a:lumMod val="75000"/>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95" name="Rectangle 194">
            <a:extLst>
              <a:ext uri="{FF2B5EF4-FFF2-40B4-BE49-F238E27FC236}">
                <a16:creationId xmlns:a16="http://schemas.microsoft.com/office/drawing/2014/main" id="{00000000-0008-0000-0000-0000C3000000}"/>
              </a:ext>
            </a:extLst>
          </xdr:cNvPr>
          <xdr:cNvSpPr/>
        </xdr:nvSpPr>
        <xdr:spPr>
          <a:xfrm>
            <a:off x="297564" y="15163380"/>
            <a:ext cx="672152" cy="8904371"/>
          </a:xfrm>
          <a:prstGeom prst="rect">
            <a:avLst/>
          </a:prstGeom>
          <a:solidFill>
            <a:schemeClr val="tx1">
              <a:lumMod val="50000"/>
              <a:lumOff val="50000"/>
              <a:alpha val="19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93" name="Rectangle 192">
            <a:extLst>
              <a:ext uri="{FF2B5EF4-FFF2-40B4-BE49-F238E27FC236}">
                <a16:creationId xmlns:a16="http://schemas.microsoft.com/office/drawing/2014/main" id="{00000000-0008-0000-0000-0000C1000000}"/>
              </a:ext>
            </a:extLst>
          </xdr:cNvPr>
          <xdr:cNvSpPr/>
        </xdr:nvSpPr>
        <xdr:spPr>
          <a:xfrm>
            <a:off x="15871294" y="15179872"/>
            <a:ext cx="686558" cy="8904371"/>
          </a:xfrm>
          <a:prstGeom prst="rect">
            <a:avLst/>
          </a:prstGeom>
          <a:solidFill>
            <a:schemeClr val="bg1">
              <a:lumMod val="75000"/>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3" name="Rectangle 2">
            <a:extLst>
              <a:ext uri="{FF2B5EF4-FFF2-40B4-BE49-F238E27FC236}">
                <a16:creationId xmlns:a16="http://schemas.microsoft.com/office/drawing/2014/main" id="{00000000-0008-0000-0000-000003000000}"/>
              </a:ext>
            </a:extLst>
          </xdr:cNvPr>
          <xdr:cNvSpPr/>
        </xdr:nvSpPr>
        <xdr:spPr>
          <a:xfrm>
            <a:off x="14488841" y="15179872"/>
            <a:ext cx="679355" cy="8904371"/>
          </a:xfrm>
          <a:prstGeom prst="rect">
            <a:avLst/>
          </a:prstGeom>
          <a:solidFill>
            <a:schemeClr val="bg1">
              <a:lumMod val="75000"/>
              <a:alpha val="3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394" name="Rectangle 393">
            <a:extLst>
              <a:ext uri="{FF2B5EF4-FFF2-40B4-BE49-F238E27FC236}">
                <a16:creationId xmlns:a16="http://schemas.microsoft.com/office/drawing/2014/main" id="{00000000-0008-0000-0000-00008A010000}"/>
              </a:ext>
            </a:extLst>
          </xdr:cNvPr>
          <xdr:cNvSpPr/>
        </xdr:nvSpPr>
        <xdr:spPr>
          <a:xfrm>
            <a:off x="278242" y="15174319"/>
            <a:ext cx="16954612" cy="8891760"/>
          </a:xfrm>
          <a:prstGeom prst="rect">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23" name="Rectangle 222">
            <a:extLst>
              <a:ext uri="{FF2B5EF4-FFF2-40B4-BE49-F238E27FC236}">
                <a16:creationId xmlns:a16="http://schemas.microsoft.com/office/drawing/2014/main" id="{00000000-0008-0000-0000-0000DF000000}"/>
              </a:ext>
            </a:extLst>
          </xdr:cNvPr>
          <xdr:cNvSpPr/>
        </xdr:nvSpPr>
        <xdr:spPr>
          <a:xfrm>
            <a:off x="13794011" y="15179872"/>
            <a:ext cx="686560" cy="8904371"/>
          </a:xfrm>
          <a:prstGeom prst="rect">
            <a:avLst/>
          </a:prstGeom>
          <a:solidFill>
            <a:sysClr val="window" lastClr="FFFFFF">
              <a:alpha val="3400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225" name="Rectangle 224">
            <a:extLst>
              <a:ext uri="{FF2B5EF4-FFF2-40B4-BE49-F238E27FC236}">
                <a16:creationId xmlns:a16="http://schemas.microsoft.com/office/drawing/2014/main" id="{00000000-0008-0000-0000-0000E1000000}"/>
              </a:ext>
            </a:extLst>
          </xdr:cNvPr>
          <xdr:cNvSpPr/>
        </xdr:nvSpPr>
        <xdr:spPr>
          <a:xfrm>
            <a:off x="15176466" y="15179872"/>
            <a:ext cx="686558" cy="8904371"/>
          </a:xfrm>
          <a:prstGeom prst="rect">
            <a:avLst/>
          </a:prstGeom>
          <a:solidFill>
            <a:sysClr val="window" lastClr="FFFFFF">
              <a:alpha val="3400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editAs="absolute">
    <xdr:from>
      <xdr:col>0</xdr:col>
      <xdr:colOff>300470</xdr:colOff>
      <xdr:row>8</xdr:row>
      <xdr:rowOff>0</xdr:rowOff>
    </xdr:from>
    <xdr:to>
      <xdr:col>8</xdr:col>
      <xdr:colOff>874060</xdr:colOff>
      <xdr:row>16</xdr:row>
      <xdr:rowOff>623454</xdr:rowOff>
    </xdr:to>
    <xdr:sp macro="" textlink="">
      <xdr:nvSpPr>
        <xdr:cNvPr id="42" name="Rectangle 41">
          <a:extLst>
            <a:ext uri="{FF2B5EF4-FFF2-40B4-BE49-F238E27FC236}">
              <a16:creationId xmlns:a16="http://schemas.microsoft.com/office/drawing/2014/main" id="{00000000-0008-0000-0000-00002A000000}"/>
            </a:ext>
          </a:extLst>
        </xdr:cNvPr>
        <xdr:cNvSpPr/>
      </xdr:nvSpPr>
      <xdr:spPr>
        <a:xfrm>
          <a:off x="300470" y="4784912"/>
          <a:ext cx="7823796" cy="6203983"/>
        </a:xfrm>
        <a:prstGeom prst="rect">
          <a:avLst/>
        </a:prstGeom>
        <a:solidFill>
          <a:srgbClr val="F9F9F9"/>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248083</xdr:colOff>
      <xdr:row>37</xdr:row>
      <xdr:rowOff>504265</xdr:rowOff>
    </xdr:from>
    <xdr:to>
      <xdr:col>17</xdr:col>
      <xdr:colOff>875348</xdr:colOff>
      <xdr:row>41</xdr:row>
      <xdr:rowOff>785813</xdr:rowOff>
    </xdr:to>
    <xdr:sp macro="" textlink="">
      <xdr:nvSpPr>
        <xdr:cNvPr id="201" name="Calculator Disclaimer">
          <a:extLst>
            <a:ext uri="{FF2B5EF4-FFF2-40B4-BE49-F238E27FC236}">
              <a16:creationId xmlns:a16="http://schemas.microsoft.com/office/drawing/2014/main" id="{00000000-0008-0000-0000-0000C9000000}"/>
            </a:ext>
          </a:extLst>
        </xdr:cNvPr>
        <xdr:cNvSpPr txBox="1"/>
      </xdr:nvSpPr>
      <xdr:spPr>
        <a:xfrm>
          <a:off x="248083" y="25031140"/>
          <a:ext cx="16962640" cy="23532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b="1">
              <a:latin typeface="Arial" panose="020B0604020202020204" pitchFamily="34" charset="0"/>
              <a:cs typeface="Arial" panose="020B0604020202020204" pitchFamily="34" charset="0"/>
            </a:rPr>
            <a:t>Disclaimer:</a:t>
          </a:r>
        </a:p>
        <a:p>
          <a:r>
            <a:rPr lang="en-AU" sz="1000" i="1">
              <a:solidFill>
                <a:schemeClr val="dk1"/>
              </a:solidFill>
              <a:effectLst/>
              <a:latin typeface="Arial" panose="020B0604020202020204" pitchFamily="34" charset="0"/>
              <a:ea typeface="+mn-ea"/>
              <a:cs typeface="Arial" panose="020B0604020202020204" pitchFamily="34" charset="0"/>
            </a:rPr>
            <a:t>This Calculator is intended as a guide only and is not for wider distribution. It does not constitute an offer of insurance. The information provided by this calculator is an estimate and is not intended to be a recommendation or an opinion about a financial product and is not intended to influence a person to acquire any financial product. Any final amount calculated or offered shall be calculated by an Insurance Underwriter of AIA Australia Limited. Any such offer shall be valid when made in conjunction with a fully completed application form, and any other information which may be requested prior to any offer being made. We recommend that you consider the * Product Disclosure Statement before considering whether a benefit under a *Product Plan should be acquired or continue to be held by a person. The normal terms and conditions as explained in the * Product Disclosure Statement apply to these calculations, unless otherwise specified by AIA Australia Limited ABN 79 004 837 861 AFSL 230043. [Where appropriate, include any assumptions as well as any limitations and the impact of the limitations] This calculator is designed to be used by financial advisers and is not for wider distribution. Advisers should exercise their own professional judgement in determining whether this calculator and its output is appropriate for use in their business and with their clients. Advisers remain responsible for determining and adhering to their own obligations, including preparing and giving their clients information and advice in accordance with applicable laws and their licensee's requirements. This calculator is intended for illustrative purposes only and does not constitute an offer of insurance. To apply for cover, a person needs to submit a fully completed application form and provide any other information that AIA Australia requires. This calculator does not constitute a recommendation or statement of opinion about insurance and is not intended to influence a person to acquire any insurance or other financial product. To the maximum extent permitted by law, AIA Australia takes no responsibility for reliance by any person on the information in or relating to this document (including the calculator). This information is general information only and does not consider factors like objectives, financial situations or needs of any individual and is not intended to be financial, legal, tax, accounting, or other advice. Before acting on the information, you should consider the appropriateness of this information having regard to such factors and the relevant Product Disclosure Statement (available at aia.com.au). No impact on you resulting from the use of the calculator is guaranteed. It cannot, and does not try to predict actual insurance benefits, as these are subject to the policy features selected by the customer, the operation of policy terms and conditions (including permissible changes to those terms and conditions) as well as changes to the customer's circumstances, investment earnings, tax, inflation, and applicable law. </a:t>
          </a:r>
        </a:p>
        <a:p>
          <a:endParaRPr lang="en-AU" sz="1000" i="1">
            <a:solidFill>
              <a:schemeClr val="dk1"/>
            </a:solidFill>
            <a:effectLst/>
            <a:latin typeface="Arial" panose="020B0604020202020204" pitchFamily="34" charset="0"/>
            <a:ea typeface="+mn-ea"/>
            <a:cs typeface="Arial" panose="020B0604020202020204" pitchFamily="34" charset="0"/>
          </a:endParaRPr>
        </a:p>
        <a:p>
          <a:r>
            <a:rPr lang="en-AU" sz="1000" i="1">
              <a:solidFill>
                <a:schemeClr val="dk1"/>
              </a:solidFill>
              <a:effectLst/>
              <a:latin typeface="Arial" panose="020B0604020202020204" pitchFamily="34" charset="0"/>
              <a:ea typeface="+mn-ea"/>
              <a:cs typeface="Arial" panose="020B0604020202020204" pitchFamily="34" charset="0"/>
            </a:rPr>
            <a:t>Copyright © 2022 AIA Australia Limited (ABN 79 004 837 861 AFSL 230043). All rights reserved.</a:t>
          </a:r>
          <a:endParaRPr lang="en-AU" sz="1000">
            <a:solidFill>
              <a:schemeClr val="dk1"/>
            </a:solidFill>
            <a:effectLst/>
            <a:latin typeface="Arial" panose="020B0604020202020204" pitchFamily="34" charset="0"/>
            <a:ea typeface="+mn-ea"/>
            <a:cs typeface="Arial" panose="020B0604020202020204" pitchFamily="34" charset="0"/>
          </a:endParaRPr>
        </a:p>
        <a:p>
          <a:endParaRPr lang="en-AU" sz="1000">
            <a:latin typeface="Arial" panose="020B0604020202020204" pitchFamily="34" charset="0"/>
            <a:cs typeface="Arial" panose="020B0604020202020204" pitchFamily="34" charset="0"/>
          </a:endParaRPr>
        </a:p>
        <a:p>
          <a:endParaRPr lang="en-AU" sz="1000">
            <a:latin typeface="Arial" panose="020B0604020202020204" pitchFamily="34" charset="0"/>
            <a:cs typeface="Arial" panose="020B0604020202020204" pitchFamily="34" charset="0"/>
          </a:endParaRPr>
        </a:p>
        <a:p>
          <a:endParaRPr lang="en-AU" sz="1000">
            <a:latin typeface="Arial" panose="020B0604020202020204" pitchFamily="34" charset="0"/>
            <a:cs typeface="Arial" panose="020B0604020202020204" pitchFamily="34" charset="0"/>
          </a:endParaRPr>
        </a:p>
        <a:p>
          <a:endParaRPr lang="en-AU" sz="1000">
            <a:latin typeface="Arial" panose="020B0604020202020204" pitchFamily="34" charset="0"/>
            <a:cs typeface="Arial" panose="020B0604020202020204" pitchFamily="34" charset="0"/>
          </a:endParaRPr>
        </a:p>
        <a:p>
          <a:endParaRPr lang="en-AU" sz="1000">
            <a:latin typeface="Arial" panose="020B0604020202020204" pitchFamily="34" charset="0"/>
            <a:cs typeface="Arial" panose="020B0604020202020204" pitchFamily="34" charset="0"/>
          </a:endParaRPr>
        </a:p>
        <a:p>
          <a:endParaRPr lang="en-AU" sz="1000">
            <a:latin typeface="Arial" panose="020B0604020202020204" pitchFamily="34" charset="0"/>
            <a:cs typeface="Arial" panose="020B0604020202020204" pitchFamily="34" charset="0"/>
          </a:endParaRPr>
        </a:p>
        <a:p>
          <a:endParaRPr lang="en-AU" sz="1000">
            <a:latin typeface="Arial" panose="020B0604020202020204" pitchFamily="34" charset="0"/>
            <a:cs typeface="Arial" panose="020B0604020202020204" pitchFamily="34" charset="0"/>
          </a:endParaRPr>
        </a:p>
      </xdr:txBody>
    </xdr:sp>
    <xdr:clientData/>
  </xdr:twoCellAnchor>
  <xdr:twoCellAnchor editAs="absolute">
    <xdr:from>
      <xdr:col>1</xdr:col>
      <xdr:colOff>263073</xdr:colOff>
      <xdr:row>1</xdr:row>
      <xdr:rowOff>500058</xdr:rowOff>
    </xdr:from>
    <xdr:to>
      <xdr:col>4</xdr:col>
      <xdr:colOff>40821</xdr:colOff>
      <xdr:row>3</xdr:row>
      <xdr:rowOff>326948</xdr:rowOff>
    </xdr:to>
    <xdr:pic>
      <xdr:nvPicPr>
        <xdr:cNvPr id="16" name="AIA HLBL" descr="image001">
          <a:extLst>
            <a:ext uri="{FF2B5EF4-FFF2-40B4-BE49-F238E27FC236}">
              <a16:creationId xmlns:a16="http://schemas.microsoft.com/office/drawing/2014/main" id="{00000000-0008-0000-0000-000010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252" y="1085165"/>
          <a:ext cx="2757712" cy="997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15</xdr:col>
      <xdr:colOff>54427</xdr:colOff>
      <xdr:row>1</xdr:row>
      <xdr:rowOff>535370</xdr:rowOff>
    </xdr:from>
    <xdr:to>
      <xdr:col>17</xdr:col>
      <xdr:colOff>924630</xdr:colOff>
      <xdr:row>3</xdr:row>
      <xdr:rowOff>291637</xdr:rowOff>
    </xdr:to>
    <xdr:sp macro="" textlink="">
      <xdr:nvSpPr>
        <xdr:cNvPr id="18" name="Version info">
          <a:extLst>
            <a:ext uri="{FF2B5EF4-FFF2-40B4-BE49-F238E27FC236}">
              <a16:creationId xmlns:a16="http://schemas.microsoft.com/office/drawing/2014/main" id="{00000000-0008-0000-0000-000012000000}"/>
            </a:ext>
          </a:extLst>
        </xdr:cNvPr>
        <xdr:cNvSpPr txBox="1"/>
      </xdr:nvSpPr>
      <xdr:spPr>
        <a:xfrm>
          <a:off x="14301106" y="1120477"/>
          <a:ext cx="2856845" cy="926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200">
              <a:solidFill>
                <a:schemeClr val="dk1"/>
              </a:solidFill>
              <a:effectLst/>
              <a:latin typeface="Arial" panose="020B0604020202020204" pitchFamily="34" charset="0"/>
              <a:ea typeface="+mn-ea"/>
              <a:cs typeface="Arial" panose="020B0604020202020204" pitchFamily="34" charset="0"/>
            </a:rPr>
            <a:t>Version </a:t>
          </a:r>
          <a:r>
            <a:rPr lang="en-US" sz="1200">
              <a:solidFill>
                <a:schemeClr val="dk1"/>
              </a:solidFill>
              <a:effectLst/>
              <a:latin typeface="Arial" panose="020B0604020202020204" pitchFamily="34" charset="0"/>
              <a:ea typeface="+mn-ea"/>
              <a:cs typeface="Arial" panose="020B0604020202020204" pitchFamily="34" charset="0"/>
            </a:rPr>
            <a:t>1.1</a:t>
          </a:r>
          <a:endParaRPr lang="en-AU" sz="1200">
            <a:effectLst/>
            <a:latin typeface="Arial" panose="020B0604020202020204" pitchFamily="34" charset="0"/>
            <a:cs typeface="Arial" panose="020B0604020202020204" pitchFamily="34" charset="0"/>
          </a:endParaRPr>
        </a:p>
        <a:p>
          <a:pPr eaLnBrk="1" fontAlgn="auto" latinLnBrk="0" hangingPunct="1"/>
          <a:r>
            <a:rPr lang="en-GB" sz="1200">
              <a:solidFill>
                <a:schemeClr val="dk1"/>
              </a:solidFill>
              <a:effectLst/>
              <a:latin typeface="Arial" panose="020B0604020202020204" pitchFamily="34" charset="0"/>
              <a:ea typeface="+mn-ea"/>
              <a:cs typeface="Arial" panose="020B0604020202020204" pitchFamily="34" charset="0"/>
            </a:rPr>
            <a:t>Updated 20 February 2023</a:t>
          </a:r>
          <a:endParaRPr lang="en-AU" sz="1200">
            <a:effectLst/>
            <a:latin typeface="Arial" panose="020B0604020202020204" pitchFamily="34" charset="0"/>
            <a:cs typeface="Arial" panose="020B0604020202020204" pitchFamily="34" charset="0"/>
          </a:endParaRPr>
        </a:p>
        <a:p>
          <a:r>
            <a:rPr lang="en-GB" sz="1200" baseline="0">
              <a:solidFill>
                <a:schemeClr val="dk1"/>
              </a:solidFill>
              <a:effectLst/>
              <a:latin typeface="Arial" panose="020B0604020202020204" pitchFamily="34" charset="0"/>
              <a:ea typeface="+mn-ea"/>
              <a:cs typeface="Arial" panose="020B0604020202020204" pitchFamily="34" charset="0"/>
            </a:rPr>
            <a:t>Should you require assistance with this calculator email </a:t>
          </a:r>
          <a:r>
            <a:rPr lang="en-GB" sz="1200" u="sng" baseline="0">
              <a:solidFill>
                <a:schemeClr val="dk1"/>
              </a:solidFill>
              <a:effectLst/>
              <a:latin typeface="Arial" panose="020B0604020202020204" pitchFamily="34" charset="0"/>
              <a:ea typeface="+mn-ea"/>
              <a:cs typeface="Arial" panose="020B0604020202020204" pitchFamily="34" charset="0"/>
            </a:rPr>
            <a:t>tece@aia.com</a:t>
          </a:r>
          <a:r>
            <a:rPr lang="en-GB" sz="1200" baseline="0">
              <a:solidFill>
                <a:schemeClr val="dk1"/>
              </a:solidFill>
              <a:effectLst/>
              <a:latin typeface="Arial" panose="020B0604020202020204" pitchFamily="34" charset="0"/>
              <a:ea typeface="+mn-ea"/>
              <a:cs typeface="Arial" panose="020B0604020202020204" pitchFamily="34" charset="0"/>
            </a:rPr>
            <a:t> </a:t>
          </a:r>
          <a:endParaRPr lang="en-AU" sz="1200">
            <a:effectLst/>
            <a:latin typeface="Arial" panose="020B0604020202020204" pitchFamily="34" charset="0"/>
            <a:cs typeface="Arial" panose="020B0604020202020204" pitchFamily="34" charset="0"/>
          </a:endParaRPr>
        </a:p>
      </xdr:txBody>
    </xdr:sp>
    <xdr:clientData/>
  </xdr:twoCellAnchor>
  <xdr:twoCellAnchor editAs="absolute">
    <xdr:from>
      <xdr:col>0</xdr:col>
      <xdr:colOff>309129</xdr:colOff>
      <xdr:row>4</xdr:row>
      <xdr:rowOff>476250</xdr:rowOff>
    </xdr:from>
    <xdr:to>
      <xdr:col>17</xdr:col>
      <xdr:colOff>955963</xdr:colOff>
      <xdr:row>7</xdr:row>
      <xdr:rowOff>549088</xdr:rowOff>
    </xdr:to>
    <xdr:sp macro="" textlink="">
      <xdr:nvSpPr>
        <xdr:cNvPr id="80" name="Model Description">
          <a:extLst>
            <a:ext uri="{FF2B5EF4-FFF2-40B4-BE49-F238E27FC236}">
              <a16:creationId xmlns:a16="http://schemas.microsoft.com/office/drawing/2014/main" id="{00000000-0008-0000-0000-000050000000}"/>
            </a:ext>
          </a:extLst>
        </xdr:cNvPr>
        <xdr:cNvSpPr txBox="1"/>
      </xdr:nvSpPr>
      <xdr:spPr>
        <a:xfrm>
          <a:off x="309129" y="2807074"/>
          <a:ext cx="16772099" cy="1820955"/>
        </a:xfrm>
        <a:prstGeom prst="rect">
          <a:avLst/>
        </a:prstGeom>
        <a:solidFill>
          <a:srgbClr val="F9F9F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80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400" b="1">
              <a:solidFill>
                <a:schemeClr val="dk1"/>
              </a:solidFill>
              <a:effectLst/>
              <a:latin typeface="+mn-lt"/>
              <a:ea typeface="+mn-ea"/>
              <a:cs typeface="+mn-cs"/>
            </a:rPr>
            <a:t>What is this model is designed to do?</a:t>
          </a:r>
          <a:r>
            <a:rPr lang="en-AU" sz="14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AU"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400">
              <a:solidFill>
                <a:schemeClr val="dk1"/>
              </a:solidFill>
              <a:effectLst/>
              <a:latin typeface="+mn-lt"/>
              <a:ea typeface="+mn-ea"/>
              <a:cs typeface="+mn-cs"/>
            </a:rPr>
            <a:t>This model is intended to be used by financial advisers as a tool to help determine a client's general tolerance to risk as well as their underlying preference towards shorter or longer benefit periods.  </a:t>
          </a:r>
        </a:p>
        <a:p>
          <a:pPr marL="0" marR="0" lvl="0" indent="0" defTabSz="914400" eaLnBrk="1" fontAlgn="auto" latinLnBrk="0" hangingPunct="1">
            <a:lnSpc>
              <a:spcPct val="100000"/>
            </a:lnSpc>
            <a:spcBef>
              <a:spcPts val="0"/>
            </a:spcBef>
            <a:spcAft>
              <a:spcPts val="0"/>
            </a:spcAft>
            <a:buClrTx/>
            <a:buSzTx/>
            <a:buFontTx/>
            <a:buNone/>
            <a:tabLst/>
            <a:defRPr/>
          </a:pPr>
          <a:endParaRPr lang="en-AU"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400">
              <a:solidFill>
                <a:schemeClr val="dk1"/>
              </a:solidFill>
              <a:effectLst/>
              <a:latin typeface="+mn-lt"/>
              <a:ea typeface="+mn-ea"/>
              <a:cs typeface="+mn-cs"/>
            </a:rPr>
            <a:t>A</a:t>
          </a:r>
          <a:r>
            <a:rPr lang="en-AU" sz="1400" baseline="0">
              <a:solidFill>
                <a:schemeClr val="dk1"/>
              </a:solidFill>
              <a:effectLst/>
              <a:latin typeface="+mn-lt"/>
              <a:ea typeface="+mn-ea"/>
              <a:cs typeface="+mn-cs"/>
            </a:rPr>
            <a:t> product recommendation that does not align to the final propensity result </a:t>
          </a:r>
          <a:r>
            <a:rPr lang="en-AU" sz="1400">
              <a:solidFill>
                <a:schemeClr val="dk1"/>
              </a:solidFill>
              <a:effectLst/>
              <a:latin typeface="+mn-lt"/>
              <a:ea typeface="+mn-ea"/>
              <a:cs typeface="+mn-cs"/>
            </a:rPr>
            <a:t>may be</a:t>
          </a:r>
          <a:r>
            <a:rPr lang="en-AU" sz="1400" baseline="0">
              <a:solidFill>
                <a:schemeClr val="dk1"/>
              </a:solidFill>
              <a:effectLst/>
              <a:latin typeface="+mn-lt"/>
              <a:ea typeface="+mn-ea"/>
              <a:cs typeface="+mn-cs"/>
            </a:rPr>
            <a:t> appropriate when taking your clients</a:t>
          </a:r>
          <a:r>
            <a:rPr lang="en-AU" sz="1400">
              <a:solidFill>
                <a:schemeClr val="dk1"/>
              </a:solidFill>
              <a:effectLst/>
              <a:latin typeface="+mn-lt"/>
              <a:ea typeface="+mn-ea"/>
              <a:cs typeface="+mn-cs"/>
            </a:rPr>
            <a:t> individual needs, circumstances and objectives in</a:t>
          </a:r>
          <a:r>
            <a:rPr lang="en-AU" sz="1400" baseline="0">
              <a:solidFill>
                <a:schemeClr val="dk1"/>
              </a:solidFill>
              <a:effectLst/>
              <a:latin typeface="+mn-lt"/>
              <a:ea typeface="+mn-ea"/>
              <a:cs typeface="+mn-cs"/>
            </a:rPr>
            <a:t> to account</a:t>
          </a:r>
          <a:r>
            <a:rPr lang="en-AU" sz="1400">
              <a:solidFill>
                <a:schemeClr val="dk1"/>
              </a:solidFill>
              <a:effectLst/>
              <a:latin typeface="+mn-lt"/>
              <a:ea typeface="+mn-ea"/>
              <a:cs typeface="+mn-cs"/>
            </a:rPr>
            <a:t>.</a:t>
          </a:r>
        </a:p>
        <a:p>
          <a:pPr eaLnBrk="1" fontAlgn="auto" latinLnBrk="0" hangingPunct="1"/>
          <a:endParaRPr lang="en-AU" sz="1600">
            <a:solidFill>
              <a:schemeClr val="dk1"/>
            </a:solidFill>
            <a:effectLst/>
            <a:latin typeface="+mn-lt"/>
            <a:ea typeface="+mn-ea"/>
            <a:cs typeface="+mn-cs"/>
          </a:endParaRPr>
        </a:p>
        <a:p>
          <a:pPr eaLnBrk="1" fontAlgn="auto" latinLnBrk="0" hangingPunct="1"/>
          <a:r>
            <a:rPr lang="en-AU" sz="1400" b="1">
              <a:solidFill>
                <a:schemeClr val="dk1"/>
              </a:solidFill>
              <a:effectLst/>
              <a:latin typeface="+mn-lt"/>
              <a:ea typeface="+mn-ea"/>
              <a:cs typeface="+mn-cs"/>
            </a:rPr>
            <a:t>Please</a:t>
          </a:r>
          <a:r>
            <a:rPr lang="en-AU" sz="1400" b="1" baseline="0">
              <a:solidFill>
                <a:schemeClr val="dk1"/>
              </a:solidFill>
              <a:effectLst/>
              <a:latin typeface="+mn-lt"/>
              <a:ea typeface="+mn-ea"/>
              <a:cs typeface="+mn-cs"/>
            </a:rPr>
            <a:t> turn on AutoCalc to let the model works.</a:t>
          </a:r>
          <a:endParaRPr lang="en-AU" sz="1400" b="1">
            <a:solidFill>
              <a:schemeClr val="dk1"/>
            </a:solidFill>
            <a:effectLst/>
            <a:latin typeface="+mn-lt"/>
            <a:ea typeface="+mn-ea"/>
            <a:cs typeface="+mn-cs"/>
          </a:endParaRPr>
        </a:p>
      </xdr:txBody>
    </xdr:sp>
    <xdr:clientData/>
  </xdr:twoCellAnchor>
  <xdr:twoCellAnchor>
    <xdr:from>
      <xdr:col>0</xdr:col>
      <xdr:colOff>292643</xdr:colOff>
      <xdr:row>17</xdr:row>
      <xdr:rowOff>428964</xdr:rowOff>
    </xdr:from>
    <xdr:to>
      <xdr:col>2</xdr:col>
      <xdr:colOff>97356</xdr:colOff>
      <xdr:row>18</xdr:row>
      <xdr:rowOff>104776</xdr:rowOff>
    </xdr:to>
    <xdr:sp macro="" textlink="">
      <xdr:nvSpPr>
        <xdr:cNvPr id="206" name="Client Name Label">
          <a:extLst>
            <a:ext uri="{FF2B5EF4-FFF2-40B4-BE49-F238E27FC236}">
              <a16:creationId xmlns:a16="http://schemas.microsoft.com/office/drawing/2014/main" id="{00000000-0008-0000-0000-0000CE000000}"/>
            </a:ext>
          </a:extLst>
        </xdr:cNvPr>
        <xdr:cNvSpPr txBox="1"/>
      </xdr:nvSpPr>
      <xdr:spPr>
        <a:xfrm>
          <a:off x="292643" y="11491571"/>
          <a:ext cx="1138213" cy="356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lang="en-AU" sz="1200" b="1">
              <a:solidFill>
                <a:schemeClr val="dk1"/>
              </a:solidFill>
              <a:effectLst/>
              <a:latin typeface="+mn-lt"/>
              <a:ea typeface="+mn-ea"/>
              <a:cs typeface="+mn-cs"/>
            </a:rPr>
            <a:t>Client's Name</a:t>
          </a:r>
        </a:p>
      </xdr:txBody>
    </xdr:sp>
    <xdr:clientData/>
  </xdr:twoCellAnchor>
  <xdr:twoCellAnchor>
    <xdr:from>
      <xdr:col>0</xdr:col>
      <xdr:colOff>298673</xdr:colOff>
      <xdr:row>23</xdr:row>
      <xdr:rowOff>89890</xdr:rowOff>
    </xdr:from>
    <xdr:to>
      <xdr:col>17</xdr:col>
      <xdr:colOff>977702</xdr:colOff>
      <xdr:row>24</xdr:row>
      <xdr:rowOff>51572</xdr:rowOff>
    </xdr:to>
    <xdr:grpSp>
      <xdr:nvGrpSpPr>
        <xdr:cNvPr id="51" name="Headings">
          <a:extLst>
            <a:ext uri="{FF2B5EF4-FFF2-40B4-BE49-F238E27FC236}">
              <a16:creationId xmlns:a16="http://schemas.microsoft.com/office/drawing/2014/main" id="{00000000-0008-0000-0000-000033000000}"/>
            </a:ext>
          </a:extLst>
        </xdr:cNvPr>
        <xdr:cNvGrpSpPr/>
      </xdr:nvGrpSpPr>
      <xdr:grpSpPr>
        <a:xfrm>
          <a:off x="298673" y="15207970"/>
          <a:ext cx="17366829" cy="647482"/>
          <a:chOff x="132037" y="9247681"/>
          <a:chExt cx="16584573" cy="433096"/>
        </a:xfrm>
      </xdr:grpSpPr>
      <xdr:sp macro="" textlink="">
        <xdr:nvSpPr>
          <xdr:cNvPr id="202" name="Scaled questions">
            <a:extLst>
              <a:ext uri="{FF2B5EF4-FFF2-40B4-BE49-F238E27FC236}">
                <a16:creationId xmlns:a16="http://schemas.microsoft.com/office/drawing/2014/main" id="{00000000-0008-0000-0000-0000CA000000}"/>
              </a:ext>
            </a:extLst>
          </xdr:cNvPr>
          <xdr:cNvSpPr txBox="1">
            <a:spLocks/>
          </xdr:cNvSpPr>
        </xdr:nvSpPr>
        <xdr:spPr>
          <a:xfrm>
            <a:off x="773192" y="9247681"/>
            <a:ext cx="11795584" cy="422846"/>
          </a:xfrm>
          <a:prstGeom prst="rect">
            <a:avLst/>
          </a:prstGeom>
          <a:solidFill>
            <a:srgbClr val="F9F9F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540000" rtlCol="0" anchor="ctr"/>
          <a:lstStyle/>
          <a:p>
            <a:pPr algn="l"/>
            <a:r>
              <a:rPr lang="en-AU" sz="1800" b="1"/>
              <a:t>Scaling</a:t>
            </a:r>
            <a:r>
              <a:rPr lang="en-AU" sz="1800" b="1" baseline="0"/>
              <a:t> Questions</a:t>
            </a:r>
            <a:r>
              <a:rPr lang="en-AU" sz="1800" b="1"/>
              <a:t>	</a:t>
            </a:r>
          </a:p>
        </xdr:txBody>
      </xdr:sp>
      <xdr:sp macro="" textlink="">
        <xdr:nvSpPr>
          <xdr:cNvPr id="26" name="Strongly Agree">
            <a:extLst>
              <a:ext uri="{FF2B5EF4-FFF2-40B4-BE49-F238E27FC236}">
                <a16:creationId xmlns:a16="http://schemas.microsoft.com/office/drawing/2014/main" id="{00000000-0008-0000-0000-00001A000000}"/>
              </a:ext>
            </a:extLst>
          </xdr:cNvPr>
          <xdr:cNvSpPr txBox="1"/>
        </xdr:nvSpPr>
        <xdr:spPr>
          <a:xfrm>
            <a:off x="12546448" y="9248858"/>
            <a:ext cx="789599" cy="431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b="1"/>
              <a:t>Strongly</a:t>
            </a:r>
            <a:r>
              <a:rPr lang="en-AU" sz="1100" b="1" baseline="0"/>
              <a:t> Agree</a:t>
            </a:r>
            <a:endParaRPr lang="en-AU" sz="1100" b="1"/>
          </a:p>
        </xdr:txBody>
      </xdr:sp>
      <xdr:sp macro="" textlink="">
        <xdr:nvSpPr>
          <xdr:cNvPr id="63" name="Agree">
            <a:extLst>
              <a:ext uri="{FF2B5EF4-FFF2-40B4-BE49-F238E27FC236}">
                <a16:creationId xmlns:a16="http://schemas.microsoft.com/office/drawing/2014/main" id="{00000000-0008-0000-0000-00003F000000}"/>
              </a:ext>
            </a:extLst>
          </xdr:cNvPr>
          <xdr:cNvSpPr txBox="1"/>
        </xdr:nvSpPr>
        <xdr:spPr>
          <a:xfrm>
            <a:off x="13222561" y="9248858"/>
            <a:ext cx="789598" cy="431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b="1" baseline="0"/>
              <a:t> Agree</a:t>
            </a:r>
            <a:endParaRPr lang="en-AU" sz="1100" b="1"/>
          </a:p>
        </xdr:txBody>
      </xdr:sp>
      <xdr:sp macro="" textlink="">
        <xdr:nvSpPr>
          <xdr:cNvPr id="64" name="Neutral">
            <a:extLst>
              <a:ext uri="{FF2B5EF4-FFF2-40B4-BE49-F238E27FC236}">
                <a16:creationId xmlns:a16="http://schemas.microsoft.com/office/drawing/2014/main" id="{00000000-0008-0000-0000-000040000000}"/>
              </a:ext>
            </a:extLst>
          </xdr:cNvPr>
          <xdr:cNvSpPr txBox="1"/>
        </xdr:nvSpPr>
        <xdr:spPr>
          <a:xfrm>
            <a:off x="13898674" y="9248858"/>
            <a:ext cx="789599" cy="431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b="1"/>
              <a:t>Neutral</a:t>
            </a:r>
          </a:p>
        </xdr:txBody>
      </xdr:sp>
      <xdr:sp macro="" textlink="">
        <xdr:nvSpPr>
          <xdr:cNvPr id="65" name="Disagree">
            <a:extLst>
              <a:ext uri="{FF2B5EF4-FFF2-40B4-BE49-F238E27FC236}">
                <a16:creationId xmlns:a16="http://schemas.microsoft.com/office/drawing/2014/main" id="{00000000-0008-0000-0000-000041000000}"/>
              </a:ext>
            </a:extLst>
          </xdr:cNvPr>
          <xdr:cNvSpPr txBox="1"/>
        </xdr:nvSpPr>
        <xdr:spPr>
          <a:xfrm>
            <a:off x="14574787" y="9248858"/>
            <a:ext cx="789599" cy="431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b="1"/>
              <a:t>Disagree</a:t>
            </a:r>
          </a:p>
        </xdr:txBody>
      </xdr:sp>
      <xdr:sp macro="" textlink="">
        <xdr:nvSpPr>
          <xdr:cNvPr id="66" name="Strongly Disagree">
            <a:extLst>
              <a:ext uri="{FF2B5EF4-FFF2-40B4-BE49-F238E27FC236}">
                <a16:creationId xmlns:a16="http://schemas.microsoft.com/office/drawing/2014/main" id="{00000000-0008-0000-0000-000042000000}"/>
              </a:ext>
            </a:extLst>
          </xdr:cNvPr>
          <xdr:cNvSpPr txBox="1"/>
        </xdr:nvSpPr>
        <xdr:spPr>
          <a:xfrm>
            <a:off x="15250900" y="9248858"/>
            <a:ext cx="789598" cy="431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b="1"/>
              <a:t>Strongly Disagree</a:t>
            </a:r>
          </a:p>
        </xdr:txBody>
      </xdr:sp>
      <xdr:sp macro="" textlink="">
        <xdr:nvSpPr>
          <xdr:cNvPr id="308" name="Marker Heading">
            <a:extLst>
              <a:ext uri="{FF2B5EF4-FFF2-40B4-BE49-F238E27FC236}">
                <a16:creationId xmlns:a16="http://schemas.microsoft.com/office/drawing/2014/main" id="{00000000-0008-0000-0000-000034010000}"/>
              </a:ext>
            </a:extLst>
          </xdr:cNvPr>
          <xdr:cNvSpPr txBox="1"/>
        </xdr:nvSpPr>
        <xdr:spPr>
          <a:xfrm>
            <a:off x="132037" y="9248858"/>
            <a:ext cx="650053" cy="431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b="1"/>
              <a:t>No Answer</a:t>
            </a:r>
          </a:p>
        </xdr:txBody>
      </xdr:sp>
      <xdr:sp macro="" textlink="">
        <xdr:nvSpPr>
          <xdr:cNvPr id="222" name="Not Applicable">
            <a:extLst>
              <a:ext uri="{FF2B5EF4-FFF2-40B4-BE49-F238E27FC236}">
                <a16:creationId xmlns:a16="http://schemas.microsoft.com/office/drawing/2014/main" id="{00000000-0008-0000-0000-0000DE000000}"/>
              </a:ext>
            </a:extLst>
          </xdr:cNvPr>
          <xdr:cNvSpPr txBox="1"/>
        </xdr:nvSpPr>
        <xdr:spPr>
          <a:xfrm>
            <a:off x="15927011" y="9252758"/>
            <a:ext cx="789599" cy="42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b="1">
                <a:solidFill>
                  <a:schemeClr val="bg1"/>
                </a:solidFill>
              </a:rPr>
              <a:t>Not Applicable</a:t>
            </a:r>
          </a:p>
        </xdr:txBody>
      </xdr:sp>
    </xdr:grpSp>
    <xdr:clientData/>
  </xdr:twoCellAnchor>
  <xdr:twoCellAnchor>
    <xdr:from>
      <xdr:col>0</xdr:col>
      <xdr:colOff>280147</xdr:colOff>
      <xdr:row>24</xdr:row>
      <xdr:rowOff>63929</xdr:rowOff>
    </xdr:from>
    <xdr:to>
      <xdr:col>17</xdr:col>
      <xdr:colOff>918882</xdr:colOff>
      <xdr:row>24</xdr:row>
      <xdr:rowOff>63929</xdr:rowOff>
    </xdr:to>
    <xdr:cxnSp macro="">
      <xdr:nvCxnSpPr>
        <xdr:cNvPr id="294" name="Straight Connector 293">
          <a:extLst>
            <a:ext uri="{FF2B5EF4-FFF2-40B4-BE49-F238E27FC236}">
              <a16:creationId xmlns:a16="http://schemas.microsoft.com/office/drawing/2014/main" id="{00000000-0008-0000-0000-000026010000}"/>
            </a:ext>
          </a:extLst>
        </xdr:cNvPr>
        <xdr:cNvCxnSpPr/>
      </xdr:nvCxnSpPr>
      <xdr:spPr>
        <a:xfrm>
          <a:off x="280147" y="15897841"/>
          <a:ext cx="16764000" cy="0"/>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326464</xdr:colOff>
      <xdr:row>8</xdr:row>
      <xdr:rowOff>232599</xdr:rowOff>
    </xdr:from>
    <xdr:to>
      <xdr:col>7</xdr:col>
      <xdr:colOff>813955</xdr:colOff>
      <xdr:row>17</xdr:row>
      <xdr:rowOff>124765</xdr:rowOff>
    </xdr:to>
    <xdr:grpSp>
      <xdr:nvGrpSpPr>
        <xdr:cNvPr id="40" name="Group 39">
          <a:extLst>
            <a:ext uri="{FF2B5EF4-FFF2-40B4-BE49-F238E27FC236}">
              <a16:creationId xmlns:a16="http://schemas.microsoft.com/office/drawing/2014/main" id="{00000000-0008-0000-0000-000028000000}"/>
            </a:ext>
          </a:extLst>
        </xdr:cNvPr>
        <xdr:cNvGrpSpPr/>
      </xdr:nvGrpSpPr>
      <xdr:grpSpPr>
        <a:xfrm>
          <a:off x="326464" y="4987479"/>
          <a:ext cx="6964491" cy="6140566"/>
          <a:chOff x="319439" y="5035920"/>
          <a:chExt cx="6797606" cy="6151452"/>
        </a:xfrm>
      </xdr:grpSpPr>
      <xdr:sp macro="" textlink="$AC$5">
        <xdr:nvSpPr>
          <xdr:cNvPr id="41" name="TextBox 40">
            <a:extLst>
              <a:ext uri="{FF2B5EF4-FFF2-40B4-BE49-F238E27FC236}">
                <a16:creationId xmlns:a16="http://schemas.microsoft.com/office/drawing/2014/main" id="{00000000-0008-0000-0000-000029000000}"/>
              </a:ext>
            </a:extLst>
          </xdr:cNvPr>
          <xdr:cNvSpPr txBox="1"/>
        </xdr:nvSpPr>
        <xdr:spPr>
          <a:xfrm>
            <a:off x="497049" y="5773956"/>
            <a:ext cx="5313264" cy="4998414"/>
          </a:xfrm>
          <a:prstGeom prst="rect">
            <a:avLst/>
          </a:prstGeom>
          <a:solidFill>
            <a:schemeClr val="bg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bIns="468000" rtlCol="0" anchor="b"/>
          <a:lstStyle/>
          <a:p>
            <a:pPr algn="ctr"/>
            <a:fld id="{648657E1-A56D-4373-B97B-7FC521D93DC2}" type="TxLink">
              <a:rPr lang="en-US" sz="1400" b="1" i="0" u="none" strike="noStrike">
                <a:solidFill>
                  <a:schemeClr val="tx1">
                    <a:lumMod val="85000"/>
                    <a:lumOff val="15000"/>
                  </a:schemeClr>
                </a:solidFill>
                <a:latin typeface="Calibri"/>
                <a:cs typeface="Calibri"/>
              </a:rPr>
              <a:pPr algn="ctr"/>
              <a:t>Your client has a very modest preference for shorter benefit periods.</a:t>
            </a:fld>
            <a:endParaRPr lang="en-AU" sz="1400" b="1">
              <a:solidFill>
                <a:schemeClr val="tx1">
                  <a:lumMod val="85000"/>
                  <a:lumOff val="15000"/>
                </a:schemeClr>
              </a:solidFill>
            </a:endParaRPr>
          </a:p>
        </xdr:txBody>
      </xdr:sp>
      <xdr:grpSp>
        <xdr:nvGrpSpPr>
          <xdr:cNvPr id="4" name="Group 3">
            <a:extLst>
              <a:ext uri="{FF2B5EF4-FFF2-40B4-BE49-F238E27FC236}">
                <a16:creationId xmlns:a16="http://schemas.microsoft.com/office/drawing/2014/main" id="{00000000-0008-0000-0000-000004000000}"/>
              </a:ext>
            </a:extLst>
          </xdr:cNvPr>
          <xdr:cNvGrpSpPr>
            <a:grpSpLocks noChangeAspect="1"/>
          </xdr:cNvGrpSpPr>
        </xdr:nvGrpSpPr>
        <xdr:grpSpPr>
          <a:xfrm>
            <a:off x="319439" y="6278113"/>
            <a:ext cx="5741660" cy="4909259"/>
            <a:chOff x="383040" y="3398925"/>
            <a:chExt cx="6506522" cy="5935574"/>
          </a:xfrm>
        </xdr:grpSpPr>
        <xdr:sp macro="" textlink="">
          <xdr:nvSpPr>
            <xdr:cNvPr id="17" name="Partial Circle 16">
              <a:extLst>
                <a:ext uri="{FF2B5EF4-FFF2-40B4-BE49-F238E27FC236}">
                  <a16:creationId xmlns:a16="http://schemas.microsoft.com/office/drawing/2014/main" id="{00000000-0008-0000-0000-000011000000}"/>
                </a:ext>
              </a:extLst>
            </xdr:cNvPr>
            <xdr:cNvSpPr>
              <a:spLocks noChangeAspect="1"/>
            </xdr:cNvSpPr>
          </xdr:nvSpPr>
          <xdr:spPr>
            <a:xfrm>
              <a:off x="722038" y="3398925"/>
              <a:ext cx="5793036" cy="5935574"/>
            </a:xfrm>
            <a:prstGeom prst="pie">
              <a:avLst>
                <a:gd name="adj1" fmla="val 10800221"/>
                <a:gd name="adj2" fmla="val 7439"/>
              </a:avLst>
            </a:prstGeom>
            <a:gradFill>
              <a:gsLst>
                <a:gs pos="55000">
                  <a:schemeClr val="bg1"/>
                </a:gs>
                <a:gs pos="45000">
                  <a:schemeClr val="bg1"/>
                </a:gs>
                <a:gs pos="5000">
                  <a:schemeClr val="accent1">
                    <a:lumMod val="60000"/>
                    <a:lumOff val="40000"/>
                  </a:schemeClr>
                </a:gs>
                <a:gs pos="100000">
                  <a:schemeClr val="accent2">
                    <a:lumMod val="60000"/>
                    <a:lumOff val="40000"/>
                  </a:schemeClr>
                </a:gs>
              </a:gsLst>
              <a:lin ang="0" scaled="1"/>
            </a:gradFill>
            <a:ln>
              <a:solidFill>
                <a:schemeClr val="bg1">
                  <a:lumMod val="75000"/>
                </a:schemeClr>
              </a:solidFill>
            </a:ln>
            <a:scene3d>
              <a:camera prst="orthographicFront"/>
              <a:lightRig rig="threePt" dir="t"/>
            </a:scene3d>
            <a:sp3d>
              <a:bevelT w="381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200">
                <a:solidFill>
                  <a:schemeClr val="tx1"/>
                </a:solidFill>
              </a:endParaRPr>
            </a:p>
          </xdr:txBody>
        </xdr:sp>
        <xdr:pic>
          <xdr:nvPicPr>
            <xdr:cNvPr id="226" name="Picture 225" descr="White Arrow Background clipart - Font, Line, Circle, transparent clip art">
              <a:extLst>
                <a:ext uri="{FF2B5EF4-FFF2-40B4-BE49-F238E27FC236}">
                  <a16:creationId xmlns:a16="http://schemas.microsoft.com/office/drawing/2014/main" id="{00000000-0008-0000-0000-0000E2000000}"/>
                </a:ext>
              </a:extLst>
            </xdr:cNvPr>
            <xdr:cNvPicPr>
              <a:picLocks noChangeAspect="1" noChangeArrowheads="1"/>
            </xdr:cNvPicPr>
          </xdr:nvPicPr>
          <xdr:blipFill>
            <a:blip xmlns:r="http://schemas.openxmlformats.org/officeDocument/2006/relationships" r:embed="rId2">
              <a:duotone>
                <a:prstClr val="black"/>
                <a:schemeClr val="accent2">
                  <a:tint val="45000"/>
                  <a:satMod val="400000"/>
                </a:schemeClr>
              </a:duotone>
              <a:alphaModFix amt="20000"/>
              <a:extLst>
                <a:ext uri="{28A0092B-C50C-407E-A947-70E740481C1C}">
                  <a14:useLocalDpi xmlns:a14="http://schemas.microsoft.com/office/drawing/2010/main" val="0"/>
                </a:ext>
              </a:extLst>
            </a:blip>
            <a:srcRect/>
            <a:stretch>
              <a:fillRect/>
            </a:stretch>
          </xdr:blipFill>
          <xdr:spPr bwMode="auto">
            <a:xfrm rot="18974104">
              <a:off x="383040" y="4221777"/>
              <a:ext cx="3341895" cy="69786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27" name="Picture 226" descr="White Arrow Background clipart - Font, Line, Circle, transparent clip art">
              <a:extLst>
                <a:ext uri="{FF2B5EF4-FFF2-40B4-BE49-F238E27FC236}">
                  <a16:creationId xmlns:a16="http://schemas.microsoft.com/office/drawing/2014/main" id="{00000000-0008-0000-0000-0000E3000000}"/>
                </a:ext>
              </a:extLst>
            </xdr:cNvPr>
            <xdr:cNvPicPr>
              <a:picLocks noChangeAspect="1" noChangeArrowheads="1"/>
            </xdr:cNvPicPr>
          </xdr:nvPicPr>
          <xdr:blipFill>
            <a:blip xmlns:r="http://schemas.openxmlformats.org/officeDocument/2006/relationships" r:embed="rId2">
              <a:duotone>
                <a:prstClr val="black"/>
                <a:schemeClr val="accent2">
                  <a:tint val="45000"/>
                  <a:satMod val="400000"/>
                </a:schemeClr>
              </a:duotone>
              <a:alphaModFix amt="20000"/>
              <a:extLst>
                <a:ext uri="{28A0092B-C50C-407E-A947-70E740481C1C}">
                  <a14:useLocalDpi xmlns:a14="http://schemas.microsoft.com/office/drawing/2010/main" val="0"/>
                </a:ext>
              </a:extLst>
            </a:blip>
            <a:srcRect/>
            <a:stretch>
              <a:fillRect/>
            </a:stretch>
          </xdr:blipFill>
          <xdr:spPr bwMode="auto">
            <a:xfrm rot="2625896" flipH="1">
              <a:off x="3547667" y="4227678"/>
              <a:ext cx="3341895" cy="68833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 name="TextBox 19">
              <a:extLst>
                <a:ext uri="{FF2B5EF4-FFF2-40B4-BE49-F238E27FC236}">
                  <a16:creationId xmlns:a16="http://schemas.microsoft.com/office/drawing/2014/main" id="{00000000-0008-0000-0000-000014000000}"/>
                </a:ext>
              </a:extLst>
            </xdr:cNvPr>
            <xdr:cNvSpPr txBox="1">
              <a:spLocks noChangeAspect="1"/>
            </xdr:cNvSpPr>
          </xdr:nvSpPr>
          <xdr:spPr>
            <a:xfrm>
              <a:off x="1016641" y="3756712"/>
              <a:ext cx="5220000" cy="522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504000" rtlCol="0" anchor="t">
              <a:prstTxWarp prst="textArchUp">
                <a:avLst>
                  <a:gd name="adj" fmla="val 11000577"/>
                </a:avLst>
              </a:prstTxWarp>
            </a:bodyPr>
            <a:lstStyle/>
            <a:p>
              <a:r>
                <a:rPr lang="en-AU" sz="1400" b="1">
                  <a:solidFill>
                    <a:schemeClr val="tx1">
                      <a:lumMod val="95000"/>
                      <a:lumOff val="5000"/>
                    </a:schemeClr>
                  </a:solidFill>
                </a:rPr>
                <a:t>Shorter Benefit Period</a:t>
              </a:r>
            </a:p>
          </xdr:txBody>
        </xdr:sp>
        <xdr:sp macro="" textlink="">
          <xdr:nvSpPr>
            <xdr:cNvPr id="34" name="TextBox 33">
              <a:extLst>
                <a:ext uri="{FF2B5EF4-FFF2-40B4-BE49-F238E27FC236}">
                  <a16:creationId xmlns:a16="http://schemas.microsoft.com/office/drawing/2014/main" id="{00000000-0008-0000-0000-000022000000}"/>
                </a:ext>
              </a:extLst>
            </xdr:cNvPr>
            <xdr:cNvSpPr txBox="1">
              <a:spLocks noChangeAspect="1"/>
            </xdr:cNvSpPr>
          </xdr:nvSpPr>
          <xdr:spPr>
            <a:xfrm>
              <a:off x="1016641" y="3756712"/>
              <a:ext cx="5220000" cy="522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prstTxWarp prst="textArchUp">
                <a:avLst>
                  <a:gd name="adj" fmla="val 10957980"/>
                </a:avLst>
              </a:prstTxWarp>
            </a:bodyPr>
            <a:lstStyle/>
            <a:p>
              <a:pPr algn="r"/>
              <a:r>
                <a:rPr lang="en-AU" sz="1400" b="1">
                  <a:solidFill>
                    <a:schemeClr val="tx1">
                      <a:lumMod val="95000"/>
                      <a:lumOff val="5000"/>
                    </a:schemeClr>
                  </a:solidFill>
                </a:rPr>
                <a:t>Longer Benefit Period</a:t>
              </a:r>
            </a:p>
          </xdr:txBody>
        </xdr:sp>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1325492" y="3894762"/>
            <a:ext cx="4602292" cy="4943899"/>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53" name="Group 52">
            <a:extLst>
              <a:ext uri="{FF2B5EF4-FFF2-40B4-BE49-F238E27FC236}">
                <a16:creationId xmlns:a16="http://schemas.microsoft.com/office/drawing/2014/main" id="{00000000-0008-0000-0000-000035000000}"/>
              </a:ext>
            </a:extLst>
          </xdr:cNvPr>
          <xdr:cNvGrpSpPr/>
        </xdr:nvGrpSpPr>
        <xdr:grpSpPr>
          <a:xfrm>
            <a:off x="586625" y="8803821"/>
            <a:ext cx="6530420" cy="1030176"/>
            <a:chOff x="732886" y="8757436"/>
            <a:chExt cx="9502523" cy="659407"/>
          </a:xfrm>
        </xdr:grpSpPr>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899804" y="8757436"/>
            <a:ext cx="9335605" cy="659407"/>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52" name="TextBox 51">
              <a:extLst>
                <a:ext uri="{FF2B5EF4-FFF2-40B4-BE49-F238E27FC236}">
                  <a16:creationId xmlns:a16="http://schemas.microsoft.com/office/drawing/2014/main" id="{00000000-0008-0000-0000-000034000000}"/>
                </a:ext>
              </a:extLst>
            </xdr:cNvPr>
            <xdr:cNvSpPr txBox="1"/>
          </xdr:nvSpPr>
          <xdr:spPr>
            <a:xfrm>
              <a:off x="732886" y="8793761"/>
              <a:ext cx="879788" cy="539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b="1"/>
                <a:t>Very Low</a:t>
              </a:r>
            </a:p>
          </xdr:txBody>
        </xdr:sp>
        <xdr:sp macro="" textlink="">
          <xdr:nvSpPr>
            <xdr:cNvPr id="267" name="TextBox 266">
              <a:extLst>
                <a:ext uri="{FF2B5EF4-FFF2-40B4-BE49-F238E27FC236}">
                  <a16:creationId xmlns:a16="http://schemas.microsoft.com/office/drawing/2014/main" id="{00000000-0008-0000-0000-00000B010000}"/>
                </a:ext>
              </a:extLst>
            </xdr:cNvPr>
            <xdr:cNvSpPr txBox="1"/>
          </xdr:nvSpPr>
          <xdr:spPr>
            <a:xfrm>
              <a:off x="7436233" y="8793761"/>
              <a:ext cx="786752" cy="539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b="1"/>
                <a:t>Very High</a:t>
              </a:r>
            </a:p>
          </xdr:txBody>
        </xdr:sp>
      </xdr:grpSp>
      <xdr:sp macro="" textlink="">
        <xdr:nvSpPr>
          <xdr:cNvPr id="390" name="TextBox 389">
            <a:extLst>
              <a:ext uri="{FF2B5EF4-FFF2-40B4-BE49-F238E27FC236}">
                <a16:creationId xmlns:a16="http://schemas.microsoft.com/office/drawing/2014/main" id="{00000000-0008-0000-0000-000086010000}"/>
              </a:ext>
            </a:extLst>
          </xdr:cNvPr>
          <xdr:cNvSpPr txBox="1"/>
        </xdr:nvSpPr>
        <xdr:spPr>
          <a:xfrm>
            <a:off x="497048" y="5035920"/>
            <a:ext cx="5313265" cy="554168"/>
          </a:xfrm>
          <a:prstGeom prst="rect">
            <a:avLst/>
          </a:prstGeom>
          <a:solidFill>
            <a:schemeClr val="bg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bIns="144000" rtlCol="0" anchor="b"/>
          <a:lstStyle/>
          <a:p>
            <a:pPr algn="ctr"/>
            <a:r>
              <a:rPr lang="en-US" sz="1800" b="1" i="0" u="none" strike="noStrike">
                <a:solidFill>
                  <a:schemeClr val="tx1">
                    <a:lumMod val="85000"/>
                    <a:lumOff val="15000"/>
                  </a:schemeClr>
                </a:solidFill>
                <a:latin typeface="Calibri"/>
                <a:cs typeface="Calibri"/>
              </a:rPr>
              <a:t>Benefit</a:t>
            </a:r>
            <a:r>
              <a:rPr lang="en-US" sz="1800" b="1" i="0" u="none" strike="noStrike" baseline="0">
                <a:solidFill>
                  <a:schemeClr val="tx1">
                    <a:lumMod val="85000"/>
                    <a:lumOff val="15000"/>
                  </a:schemeClr>
                </a:solidFill>
                <a:latin typeface="Calibri"/>
                <a:cs typeface="Calibri"/>
              </a:rPr>
              <a:t> period propensity</a:t>
            </a:r>
            <a:endParaRPr lang="en-US" sz="1800" b="1" i="0" u="none" strike="noStrike">
              <a:solidFill>
                <a:schemeClr val="tx1">
                  <a:lumMod val="85000"/>
                  <a:lumOff val="15000"/>
                </a:schemeClr>
              </a:solidFill>
              <a:latin typeface="Calibri"/>
              <a:cs typeface="Calibri"/>
            </a:endParaRPr>
          </a:p>
        </xdr:txBody>
      </xdr:sp>
    </xdr:grpSp>
    <xdr:clientData/>
  </xdr:twoCellAnchor>
  <xdr:twoCellAnchor>
    <xdr:from>
      <xdr:col>6</xdr:col>
      <xdr:colOff>675409</xdr:colOff>
      <xdr:row>9</xdr:row>
      <xdr:rowOff>264619</xdr:rowOff>
    </xdr:from>
    <xdr:to>
      <xdr:col>8</xdr:col>
      <xdr:colOff>668065</xdr:colOff>
      <xdr:row>16</xdr:row>
      <xdr:rowOff>398319</xdr:rowOff>
    </xdr:to>
    <xdr:sp macro="" textlink="">
      <xdr:nvSpPr>
        <xdr:cNvPr id="335" name="TextBox 334">
          <a:extLst>
            <a:ext uri="{FF2B5EF4-FFF2-40B4-BE49-F238E27FC236}">
              <a16:creationId xmlns:a16="http://schemas.microsoft.com/office/drawing/2014/main" id="{00000000-0008-0000-0000-00004F010000}"/>
            </a:ext>
          </a:extLst>
        </xdr:cNvPr>
        <xdr:cNvSpPr txBox="1"/>
      </xdr:nvSpPr>
      <xdr:spPr>
        <a:xfrm>
          <a:off x="5953380" y="5755501"/>
          <a:ext cx="1964891" cy="5008259"/>
        </a:xfrm>
        <a:prstGeom prst="rect">
          <a:avLst/>
        </a:prstGeom>
        <a:solidFill>
          <a:schemeClr val="bg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bIns="144000" rtlCol="0" anchor="b"/>
        <a:lstStyle/>
        <a:p>
          <a:pPr algn="ctr"/>
          <a:endParaRPr lang="en-US" sz="1400" b="1" i="0" u="none" strike="noStrike">
            <a:solidFill>
              <a:schemeClr val="tx1">
                <a:lumMod val="85000"/>
                <a:lumOff val="15000"/>
              </a:schemeClr>
            </a:solidFill>
            <a:latin typeface="Calibri"/>
            <a:cs typeface="Calibri"/>
          </a:endParaRPr>
        </a:p>
      </xdr:txBody>
    </xdr:sp>
    <xdr:clientData/>
  </xdr:twoCellAnchor>
  <xdr:twoCellAnchor>
    <xdr:from>
      <xdr:col>6</xdr:col>
      <xdr:colOff>691172</xdr:colOff>
      <xdr:row>8</xdr:row>
      <xdr:rowOff>231321</xdr:rowOff>
    </xdr:from>
    <xdr:to>
      <xdr:col>8</xdr:col>
      <xdr:colOff>668065</xdr:colOff>
      <xdr:row>9</xdr:row>
      <xdr:rowOff>81839</xdr:rowOff>
    </xdr:to>
    <xdr:sp macro="" textlink="">
      <xdr:nvSpPr>
        <xdr:cNvPr id="391" name="TextBox 390">
          <a:extLst>
            <a:ext uri="{FF2B5EF4-FFF2-40B4-BE49-F238E27FC236}">
              <a16:creationId xmlns:a16="http://schemas.microsoft.com/office/drawing/2014/main" id="{00000000-0008-0000-0000-000087010000}"/>
            </a:ext>
          </a:extLst>
        </xdr:cNvPr>
        <xdr:cNvSpPr txBox="1"/>
      </xdr:nvSpPr>
      <xdr:spPr>
        <a:xfrm>
          <a:off x="5969143" y="5016233"/>
          <a:ext cx="1949128" cy="556488"/>
        </a:xfrm>
        <a:prstGeom prst="rect">
          <a:avLst/>
        </a:prstGeom>
        <a:solidFill>
          <a:schemeClr val="bg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b"/>
        <a:lstStyle/>
        <a:p>
          <a:pPr algn="ctr"/>
          <a:r>
            <a:rPr lang="en-US" sz="1600" b="1" i="0" u="none" strike="noStrike">
              <a:solidFill>
                <a:schemeClr val="tx1">
                  <a:lumMod val="85000"/>
                  <a:lumOff val="15000"/>
                </a:schemeClr>
              </a:solidFill>
              <a:latin typeface="Calibri"/>
              <a:cs typeface="Calibri"/>
            </a:rPr>
            <a:t>General attitude</a:t>
          </a:r>
          <a:r>
            <a:rPr lang="en-US" sz="1600" b="1" i="0" u="none" strike="noStrike" baseline="0">
              <a:solidFill>
                <a:schemeClr val="tx1">
                  <a:lumMod val="85000"/>
                  <a:lumOff val="15000"/>
                </a:schemeClr>
              </a:solidFill>
              <a:latin typeface="Calibri"/>
              <a:cs typeface="Calibri"/>
            </a:rPr>
            <a:t> towards</a:t>
          </a:r>
          <a:r>
            <a:rPr lang="en-US" sz="1600" b="1" i="0" u="none" strike="noStrike">
              <a:solidFill>
                <a:schemeClr val="tx1">
                  <a:lumMod val="85000"/>
                  <a:lumOff val="15000"/>
                </a:schemeClr>
              </a:solidFill>
              <a:latin typeface="Calibri"/>
              <a:cs typeface="Calibri"/>
            </a:rPr>
            <a:t> risk</a:t>
          </a:r>
          <a:r>
            <a:rPr lang="en-US" sz="1600" b="1" i="0" u="none" strike="noStrike" baseline="0">
              <a:solidFill>
                <a:schemeClr val="tx1">
                  <a:lumMod val="85000"/>
                  <a:lumOff val="15000"/>
                </a:schemeClr>
              </a:solidFill>
              <a:latin typeface="Calibri"/>
              <a:cs typeface="Calibri"/>
            </a:rPr>
            <a:t> </a:t>
          </a:r>
          <a:endParaRPr lang="en-US" sz="1600" b="1" i="0" u="none" strike="noStrike">
            <a:solidFill>
              <a:schemeClr val="tx1">
                <a:lumMod val="85000"/>
                <a:lumOff val="15000"/>
              </a:schemeClr>
            </a:solidFill>
            <a:latin typeface="Calibri"/>
            <a:cs typeface="Calibri"/>
          </a:endParaRPr>
        </a:p>
      </xdr:txBody>
    </xdr:sp>
    <xdr:clientData/>
  </xdr:twoCellAnchor>
  <xdr:twoCellAnchor>
    <xdr:from>
      <xdr:col>7</xdr:col>
      <xdr:colOff>651928</xdr:colOff>
      <xdr:row>10</xdr:row>
      <xdr:rowOff>91900</xdr:rowOff>
    </xdr:from>
    <xdr:to>
      <xdr:col>8</xdr:col>
      <xdr:colOff>795618</xdr:colOff>
      <xdr:row>10</xdr:row>
      <xdr:rowOff>403411</xdr:rowOff>
    </xdr:to>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916016" y="6288753"/>
          <a:ext cx="1129808" cy="3115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AU" sz="1300" b="1"/>
            <a:t>Conservative</a:t>
          </a:r>
        </a:p>
      </xdr:txBody>
    </xdr:sp>
    <xdr:clientData/>
  </xdr:twoCellAnchor>
  <xdr:twoCellAnchor>
    <xdr:from>
      <xdr:col>7</xdr:col>
      <xdr:colOff>277702</xdr:colOff>
      <xdr:row>10</xdr:row>
      <xdr:rowOff>31624</xdr:rowOff>
    </xdr:from>
    <xdr:to>
      <xdr:col>7</xdr:col>
      <xdr:colOff>668401</xdr:colOff>
      <xdr:row>10</xdr:row>
      <xdr:rowOff>463800</xdr:rowOff>
    </xdr:to>
    <xdr:sp macro="" textlink="">
      <xdr:nvSpPr>
        <xdr:cNvPr id="338" name="Rectangle 337">
          <a:extLst>
            <a:ext uri="{FF2B5EF4-FFF2-40B4-BE49-F238E27FC236}">
              <a16:creationId xmlns:a16="http://schemas.microsoft.com/office/drawing/2014/main" id="{00000000-0008-0000-0000-000052010000}"/>
            </a:ext>
          </a:extLst>
        </xdr:cNvPr>
        <xdr:cNvSpPr>
          <a:spLocks/>
        </xdr:cNvSpPr>
      </xdr:nvSpPr>
      <xdr:spPr>
        <a:xfrm>
          <a:off x="6541790" y="6228477"/>
          <a:ext cx="390699" cy="432176"/>
        </a:xfrm>
        <a:prstGeom prst="rect">
          <a:avLst/>
        </a:prstGeom>
        <a:solidFill>
          <a:srgbClr val="FAC6C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277702</xdr:colOff>
      <xdr:row>9</xdr:row>
      <xdr:rowOff>701580</xdr:rowOff>
    </xdr:from>
    <xdr:to>
      <xdr:col>7</xdr:col>
      <xdr:colOff>816392</xdr:colOff>
      <xdr:row>10</xdr:row>
      <xdr:rowOff>463800</xdr:rowOff>
    </xdr:to>
    <xdr:pic>
      <xdr:nvPicPr>
        <xdr:cNvPr id="418" name="ConservativeTick" descr="Stock Photography Tick Check Mark Clip Art - Red Check Mark Transparent  Background, HD Png Download - kindpng" hidden="1">
          <a:extLst>
            <a:ext uri="{FF2B5EF4-FFF2-40B4-BE49-F238E27FC236}">
              <a16:creationId xmlns:a16="http://schemas.microsoft.com/office/drawing/2014/main" id="{00000000-0008-0000-0000-0000A2010000}"/>
            </a:ext>
          </a:extLst>
        </xdr:cNvPr>
        <xdr:cNvPicPr>
          <a:picLocks noChangeAspect="1" noChangeArrowheads="1"/>
        </xdr:cNvPicPr>
      </xdr:nvPicPr>
      <xdr:blipFill>
        <a:blip xmlns:r="http://schemas.openxmlformats.org/officeDocument/2006/relationships" r:embed="rId5" cstate="print">
          <a:clrChange>
            <a:clrFrom>
              <a:srgbClr val="F7F7F7"/>
            </a:clrFrom>
            <a:clrTo>
              <a:srgbClr val="F7F7F7">
                <a:alpha val="0"/>
              </a:srgbClr>
            </a:clrTo>
          </a:clrChange>
          <a:extLst>
            <a:ext uri="{28A0092B-C50C-407E-A947-70E740481C1C}">
              <a14:useLocalDpi xmlns:a14="http://schemas.microsoft.com/office/drawing/2010/main" val="0"/>
            </a:ext>
          </a:extLst>
        </a:blip>
        <a:srcRect/>
        <a:stretch>
          <a:fillRect/>
        </a:stretch>
      </xdr:blipFill>
      <xdr:spPr bwMode="auto">
        <a:xfrm>
          <a:off x="6541790" y="6192462"/>
          <a:ext cx="538690" cy="468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651930</xdr:colOff>
      <xdr:row>11</xdr:row>
      <xdr:rowOff>579526</xdr:rowOff>
    </xdr:from>
    <xdr:to>
      <xdr:col>8</xdr:col>
      <xdr:colOff>582706</xdr:colOff>
      <xdr:row>12</xdr:row>
      <xdr:rowOff>201706</xdr:rowOff>
    </xdr:to>
    <xdr:sp macro="" textlink="">
      <xdr:nvSpPr>
        <xdr:cNvPr id="340" name="TextBox 339">
          <a:extLst>
            <a:ext uri="{FF2B5EF4-FFF2-40B4-BE49-F238E27FC236}">
              <a16:creationId xmlns:a16="http://schemas.microsoft.com/office/drawing/2014/main" id="{00000000-0008-0000-0000-000054010000}"/>
            </a:ext>
          </a:extLst>
        </xdr:cNvPr>
        <xdr:cNvSpPr txBox="1"/>
      </xdr:nvSpPr>
      <xdr:spPr>
        <a:xfrm>
          <a:off x="6916018" y="7482350"/>
          <a:ext cx="916894" cy="32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AU" sz="1400" b="1"/>
            <a:t>Balanced</a:t>
          </a:r>
        </a:p>
      </xdr:txBody>
    </xdr:sp>
    <xdr:clientData/>
  </xdr:twoCellAnchor>
  <xdr:twoCellAnchor>
    <xdr:from>
      <xdr:col>7</xdr:col>
      <xdr:colOff>277701</xdr:colOff>
      <xdr:row>11</xdr:row>
      <xdr:rowOff>507652</xdr:rowOff>
    </xdr:from>
    <xdr:to>
      <xdr:col>7</xdr:col>
      <xdr:colOff>668400</xdr:colOff>
      <xdr:row>12</xdr:row>
      <xdr:rowOff>257052</xdr:rowOff>
    </xdr:to>
    <xdr:sp macro="" textlink="">
      <xdr:nvSpPr>
        <xdr:cNvPr id="337" name="Rectangle 336">
          <a:extLst>
            <a:ext uri="{FF2B5EF4-FFF2-40B4-BE49-F238E27FC236}">
              <a16:creationId xmlns:a16="http://schemas.microsoft.com/office/drawing/2014/main" id="{00000000-0008-0000-0000-000051010000}"/>
            </a:ext>
          </a:extLst>
        </xdr:cNvPr>
        <xdr:cNvSpPr>
          <a:spLocks noChangeAspect="1"/>
        </xdr:cNvSpPr>
      </xdr:nvSpPr>
      <xdr:spPr>
        <a:xfrm>
          <a:off x="6541789" y="7410476"/>
          <a:ext cx="390699" cy="455370"/>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277701</xdr:colOff>
      <xdr:row>11</xdr:row>
      <xdr:rowOff>494831</xdr:rowOff>
    </xdr:from>
    <xdr:to>
      <xdr:col>7</xdr:col>
      <xdr:colOff>816392</xdr:colOff>
      <xdr:row>12</xdr:row>
      <xdr:rowOff>257052</xdr:rowOff>
    </xdr:to>
    <xdr:pic>
      <xdr:nvPicPr>
        <xdr:cNvPr id="414" name="BalancedTick" descr="Stock Photography Tick Check Mark Clip Art - Red Check Mark Transparent  Background, HD Png Download - kindpng" hidden="1">
          <a:extLst>
            <a:ext uri="{FF2B5EF4-FFF2-40B4-BE49-F238E27FC236}">
              <a16:creationId xmlns:a16="http://schemas.microsoft.com/office/drawing/2014/main" id="{00000000-0008-0000-0000-00009E010000}"/>
            </a:ext>
          </a:extLst>
        </xdr:cNvPr>
        <xdr:cNvPicPr>
          <a:picLocks noChangeAspect="1" noChangeArrowheads="1"/>
        </xdr:cNvPicPr>
      </xdr:nvPicPr>
      <xdr:blipFill>
        <a:blip xmlns:r="http://schemas.openxmlformats.org/officeDocument/2006/relationships" r:embed="rId6" cstate="print">
          <a:clrChange>
            <a:clrFrom>
              <a:srgbClr val="F7F7F7"/>
            </a:clrFrom>
            <a:clrTo>
              <a:srgbClr val="F7F7F7">
                <a:alpha val="0"/>
              </a:srgbClr>
            </a:clrTo>
          </a:clrChange>
          <a:extLst>
            <a:ext uri="{28A0092B-C50C-407E-A947-70E740481C1C}">
              <a14:useLocalDpi xmlns:a14="http://schemas.microsoft.com/office/drawing/2010/main" val="0"/>
            </a:ext>
          </a:extLst>
        </a:blip>
        <a:srcRect/>
        <a:stretch>
          <a:fillRect/>
        </a:stretch>
      </xdr:blipFill>
      <xdr:spPr bwMode="auto">
        <a:xfrm>
          <a:off x="6541789" y="7397655"/>
          <a:ext cx="538691" cy="468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651929</xdr:colOff>
      <xdr:row>13</xdr:row>
      <xdr:rowOff>362367</xdr:rowOff>
    </xdr:from>
    <xdr:to>
      <xdr:col>8</xdr:col>
      <xdr:colOff>683558</xdr:colOff>
      <xdr:row>14</xdr:row>
      <xdr:rowOff>336175</xdr:rowOff>
    </xdr:to>
    <xdr:sp macro="" textlink="">
      <xdr:nvSpPr>
        <xdr:cNvPr id="341" name="TextBox 340">
          <a:extLst>
            <a:ext uri="{FF2B5EF4-FFF2-40B4-BE49-F238E27FC236}">
              <a16:creationId xmlns:a16="http://schemas.microsoft.com/office/drawing/2014/main" id="{00000000-0008-0000-0000-000055010000}"/>
            </a:ext>
          </a:extLst>
        </xdr:cNvPr>
        <xdr:cNvSpPr txBox="1"/>
      </xdr:nvSpPr>
      <xdr:spPr>
        <a:xfrm>
          <a:off x="6916017" y="8677132"/>
          <a:ext cx="1017747" cy="6573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AU" sz="1400" b="1"/>
            <a:t>High Growth</a:t>
          </a:r>
        </a:p>
      </xdr:txBody>
    </xdr:sp>
    <xdr:clientData/>
  </xdr:twoCellAnchor>
  <xdr:twoCellAnchor>
    <xdr:from>
      <xdr:col>7</xdr:col>
      <xdr:colOff>277701</xdr:colOff>
      <xdr:row>13</xdr:row>
      <xdr:rowOff>390551</xdr:rowOff>
    </xdr:from>
    <xdr:to>
      <xdr:col>7</xdr:col>
      <xdr:colOff>668399</xdr:colOff>
      <xdr:row>14</xdr:row>
      <xdr:rowOff>141545</xdr:rowOff>
    </xdr:to>
    <xdr:sp macro="" textlink="">
      <xdr:nvSpPr>
        <xdr:cNvPr id="336" name="Rectangle 335">
          <a:extLst>
            <a:ext uri="{FF2B5EF4-FFF2-40B4-BE49-F238E27FC236}">
              <a16:creationId xmlns:a16="http://schemas.microsoft.com/office/drawing/2014/main" id="{00000000-0008-0000-0000-000050010000}"/>
            </a:ext>
          </a:extLst>
        </xdr:cNvPr>
        <xdr:cNvSpPr>
          <a:spLocks noChangeAspect="1"/>
        </xdr:cNvSpPr>
      </xdr:nvSpPr>
      <xdr:spPr>
        <a:xfrm>
          <a:off x="6541789" y="8705316"/>
          <a:ext cx="390698" cy="43455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277701</xdr:colOff>
      <xdr:row>13</xdr:row>
      <xdr:rowOff>267266</xdr:rowOff>
    </xdr:from>
    <xdr:to>
      <xdr:col>7</xdr:col>
      <xdr:colOff>816391</xdr:colOff>
      <xdr:row>14</xdr:row>
      <xdr:rowOff>51898</xdr:rowOff>
    </xdr:to>
    <xdr:pic>
      <xdr:nvPicPr>
        <xdr:cNvPr id="419" name="GrowthTick" descr="Stock Photography Tick Check Mark Clip Art - Red Check Mark Transparent  Background, HD Png Download - kindpng" hidden="1">
          <a:extLst>
            <a:ext uri="{FF2B5EF4-FFF2-40B4-BE49-F238E27FC236}">
              <a16:creationId xmlns:a16="http://schemas.microsoft.com/office/drawing/2014/main" id="{00000000-0008-0000-0000-0000A3010000}"/>
            </a:ext>
          </a:extLst>
        </xdr:cNvPr>
        <xdr:cNvPicPr>
          <a:picLocks noChangeAspect="1" noChangeArrowheads="1"/>
        </xdr:cNvPicPr>
      </xdr:nvPicPr>
      <xdr:blipFill>
        <a:blip xmlns:r="http://schemas.openxmlformats.org/officeDocument/2006/relationships" r:embed="rId7" cstate="print">
          <a:clrChange>
            <a:clrFrom>
              <a:srgbClr val="F7F7F7"/>
            </a:clrFrom>
            <a:clrTo>
              <a:srgbClr val="F7F7F7">
                <a:alpha val="0"/>
              </a:srgbClr>
            </a:clrTo>
          </a:clrChange>
          <a:extLst>
            <a:ext uri="{28A0092B-C50C-407E-A947-70E740481C1C}">
              <a14:useLocalDpi xmlns:a14="http://schemas.microsoft.com/office/drawing/2010/main" val="0"/>
            </a:ext>
          </a:extLst>
        </a:blip>
        <a:srcRect/>
        <a:stretch>
          <a:fillRect/>
        </a:stretch>
      </xdr:blipFill>
      <xdr:spPr bwMode="auto">
        <a:xfrm>
          <a:off x="6541789" y="8582031"/>
          <a:ext cx="538690" cy="468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651930</xdr:colOff>
      <xdr:row>15</xdr:row>
      <xdr:rowOff>169704</xdr:rowOff>
    </xdr:from>
    <xdr:to>
      <xdr:col>8</xdr:col>
      <xdr:colOff>605118</xdr:colOff>
      <xdr:row>15</xdr:row>
      <xdr:rowOff>537883</xdr:rowOff>
    </xdr:to>
    <xdr:sp macro="" textlink="">
      <xdr:nvSpPr>
        <xdr:cNvPr id="342" name="TextBox 341">
          <a:extLst>
            <a:ext uri="{FF2B5EF4-FFF2-40B4-BE49-F238E27FC236}">
              <a16:creationId xmlns:a16="http://schemas.microsoft.com/office/drawing/2014/main" id="{00000000-0008-0000-0000-000056010000}"/>
            </a:ext>
          </a:extLst>
        </xdr:cNvPr>
        <xdr:cNvSpPr txBox="1"/>
      </xdr:nvSpPr>
      <xdr:spPr>
        <a:xfrm>
          <a:off x="6916018" y="9851586"/>
          <a:ext cx="939306" cy="368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AU" sz="1300" b="1"/>
            <a:t>Aggressive</a:t>
          </a:r>
        </a:p>
      </xdr:txBody>
    </xdr:sp>
    <xdr:clientData/>
  </xdr:twoCellAnchor>
  <xdr:twoCellAnchor>
    <xdr:from>
      <xdr:col>7</xdr:col>
      <xdr:colOff>277702</xdr:colOff>
      <xdr:row>15</xdr:row>
      <xdr:rowOff>118162</xdr:rowOff>
    </xdr:from>
    <xdr:to>
      <xdr:col>7</xdr:col>
      <xdr:colOff>668401</xdr:colOff>
      <xdr:row>15</xdr:row>
      <xdr:rowOff>532871</xdr:rowOff>
    </xdr:to>
    <xdr:sp macro="" textlink="">
      <xdr:nvSpPr>
        <xdr:cNvPr id="62" name="Rectangle 61">
          <a:extLst>
            <a:ext uri="{FF2B5EF4-FFF2-40B4-BE49-F238E27FC236}">
              <a16:creationId xmlns:a16="http://schemas.microsoft.com/office/drawing/2014/main" id="{00000000-0008-0000-0000-00003E000000}"/>
            </a:ext>
          </a:extLst>
        </xdr:cNvPr>
        <xdr:cNvSpPr>
          <a:spLocks noChangeAspect="1"/>
        </xdr:cNvSpPr>
      </xdr:nvSpPr>
      <xdr:spPr>
        <a:xfrm>
          <a:off x="6541790" y="9800044"/>
          <a:ext cx="390699" cy="414709"/>
        </a:xfrm>
        <a:prstGeom prst="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58167</xdr:colOff>
      <xdr:row>32</xdr:row>
      <xdr:rowOff>20046</xdr:rowOff>
    </xdr:from>
    <xdr:to>
      <xdr:col>13</xdr:col>
      <xdr:colOff>257135</xdr:colOff>
      <xdr:row>33</xdr:row>
      <xdr:rowOff>204203</xdr:rowOff>
    </xdr:to>
    <xdr:sp macro="" textlink="">
      <xdr:nvSpPr>
        <xdr:cNvPr id="254" name="Type A Q1 Question">
          <a:extLst>
            <a:ext uri="{FF2B5EF4-FFF2-40B4-BE49-F238E27FC236}">
              <a16:creationId xmlns:a16="http://schemas.microsoft.com/office/drawing/2014/main" id="{00000000-0008-0000-0000-0000FE000000}"/>
            </a:ext>
          </a:extLst>
        </xdr:cNvPr>
        <xdr:cNvSpPr txBox="1">
          <a:spLocks/>
        </xdr:cNvSpPr>
      </xdr:nvSpPr>
      <xdr:spPr>
        <a:xfrm>
          <a:off x="1391667" y="21322428"/>
          <a:ext cx="11046262" cy="867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lang="en-AU" sz="1400">
              <a:solidFill>
                <a:schemeClr val="tx1">
                  <a:lumMod val="85000"/>
                  <a:lumOff val="15000"/>
                </a:schemeClr>
              </a:solidFill>
              <a:effectLst/>
              <a:latin typeface="+mn-lt"/>
              <a:ea typeface="+mn-ea"/>
              <a:cs typeface="+mn-cs"/>
            </a:rPr>
            <a:t>You</a:t>
          </a:r>
          <a:r>
            <a:rPr lang="en-AU" sz="1400" baseline="0">
              <a:solidFill>
                <a:schemeClr val="tx1">
                  <a:lumMod val="85000"/>
                  <a:lumOff val="15000"/>
                </a:schemeClr>
              </a:solidFill>
              <a:effectLst/>
              <a:latin typeface="+mn-lt"/>
              <a:ea typeface="+mn-ea"/>
              <a:cs typeface="+mn-cs"/>
            </a:rPr>
            <a:t> would rather $500K as lump sum payment now, instead of twelve annual payments of $50K </a:t>
          </a:r>
          <a:endParaRPr lang="en-AU" sz="1400">
            <a:solidFill>
              <a:schemeClr val="tx1">
                <a:lumMod val="85000"/>
                <a:lumOff val="15000"/>
              </a:schemeClr>
            </a:solidFill>
            <a:effectLst/>
            <a:latin typeface="+mn-lt"/>
            <a:ea typeface="+mn-ea"/>
            <a:cs typeface="+mn-cs"/>
          </a:endParaRPr>
        </a:p>
      </xdr:txBody>
    </xdr:sp>
    <xdr:clientData/>
  </xdr:twoCellAnchor>
  <xdr:twoCellAnchor>
    <xdr:from>
      <xdr:col>0</xdr:col>
      <xdr:colOff>260482</xdr:colOff>
      <xdr:row>33</xdr:row>
      <xdr:rowOff>208842</xdr:rowOff>
    </xdr:from>
    <xdr:to>
      <xdr:col>17</xdr:col>
      <xdr:colOff>877208</xdr:colOff>
      <xdr:row>33</xdr:row>
      <xdr:rowOff>208842</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260482" y="22194783"/>
          <a:ext cx="16741991" cy="0"/>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932912</xdr:colOff>
      <xdr:row>32</xdr:row>
      <xdr:rowOff>219868</xdr:rowOff>
    </xdr:from>
    <xdr:to>
      <xdr:col>14</xdr:col>
      <xdr:colOff>445499</xdr:colOff>
      <xdr:row>32</xdr:row>
      <xdr:rowOff>617678</xdr:rowOff>
    </xdr:to>
    <xdr:pic>
      <xdr:nvPicPr>
        <xdr:cNvPr id="228" name="TA1SATick" descr="Stock Photography Tick Check Mark Clip Art - Red Check Mark Transparent  Background, HD Png Download - kindpng" hidden="1">
          <a:extLst>
            <a:ext uri="{FF2B5EF4-FFF2-40B4-BE49-F238E27FC236}">
              <a16:creationId xmlns:a16="http://schemas.microsoft.com/office/drawing/2014/main" id="{00000000-0008-0000-0000-0000E4000000}"/>
            </a:ext>
          </a:extLst>
        </xdr:cNvPr>
        <xdr:cNvPicPr>
          <a:picLocks noChangeAspect="1" noChangeArrowheads="1"/>
        </xdr:cNvPicPr>
      </xdr:nvPicPr>
      <xdr:blipFill>
        <a:blip xmlns:r="http://schemas.openxmlformats.org/officeDocument/2006/relationships" r:embed="rId8" cstate="print">
          <a:clrChange>
            <a:clrFrom>
              <a:srgbClr val="F7F7F7"/>
            </a:clrFrom>
            <a:clrTo>
              <a:srgbClr val="F7F7F7">
                <a:alpha val="0"/>
              </a:srgbClr>
            </a:clrTo>
          </a:clrChange>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13113706" y="21522250"/>
          <a:ext cx="498705" cy="397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629233</xdr:colOff>
      <xdr:row>32</xdr:row>
      <xdr:rowOff>219868</xdr:rowOff>
    </xdr:from>
    <xdr:to>
      <xdr:col>15</xdr:col>
      <xdr:colOff>148951</xdr:colOff>
      <xdr:row>32</xdr:row>
      <xdr:rowOff>617678</xdr:rowOff>
    </xdr:to>
    <xdr:pic>
      <xdr:nvPicPr>
        <xdr:cNvPr id="231" name="TA1ATick" descr="Stock Photography Tick Check Mark Clip Art - Red Check Mark Transparent  Background, HD Png Download - kindpng" hidden="1">
          <a:extLst>
            <a:ext uri="{FF2B5EF4-FFF2-40B4-BE49-F238E27FC236}">
              <a16:creationId xmlns:a16="http://schemas.microsoft.com/office/drawing/2014/main" id="{00000000-0008-0000-0000-0000E7000000}"/>
            </a:ext>
          </a:extLst>
        </xdr:cNvPr>
        <xdr:cNvPicPr>
          <a:picLocks noChangeAspect="1" noChangeArrowheads="1"/>
        </xdr:cNvPicPr>
      </xdr:nvPicPr>
      <xdr:blipFill>
        <a:blip xmlns:r="http://schemas.openxmlformats.org/officeDocument/2006/relationships" r:embed="rId9" cstate="print">
          <a:clrChange>
            <a:clrFrom>
              <a:srgbClr val="F7F7F7"/>
            </a:clrFrom>
            <a:clrTo>
              <a:srgbClr val="F7F7F7">
                <a:alpha val="0"/>
              </a:srgbClr>
            </a:clrTo>
          </a:clrChange>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13796145" y="21522250"/>
          <a:ext cx="505835" cy="397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332685</xdr:colOff>
      <xdr:row>32</xdr:row>
      <xdr:rowOff>219868</xdr:rowOff>
    </xdr:from>
    <xdr:to>
      <xdr:col>15</xdr:col>
      <xdr:colOff>832398</xdr:colOff>
      <xdr:row>32</xdr:row>
      <xdr:rowOff>617678</xdr:rowOff>
    </xdr:to>
    <xdr:pic>
      <xdr:nvPicPr>
        <xdr:cNvPr id="234" name="TA1NTick" descr="Stock Photography Tick Check Mark Clip Art - Red Check Mark Transparent  Background, HD Png Download - kindpng" hidden="1">
          <a:extLst>
            <a:ext uri="{FF2B5EF4-FFF2-40B4-BE49-F238E27FC236}">
              <a16:creationId xmlns:a16="http://schemas.microsoft.com/office/drawing/2014/main" id="{00000000-0008-0000-0000-0000EA000000}"/>
            </a:ext>
          </a:extLst>
        </xdr:cNvPr>
        <xdr:cNvPicPr>
          <a:picLocks noChangeAspect="1" noChangeArrowheads="1"/>
        </xdr:cNvPicPr>
      </xdr:nvPicPr>
      <xdr:blipFill>
        <a:blip xmlns:r="http://schemas.openxmlformats.org/officeDocument/2006/relationships" r:embed="rId8" cstate="print">
          <a:clrChange>
            <a:clrFrom>
              <a:srgbClr val="F7F7F7"/>
            </a:clrFrom>
            <a:clrTo>
              <a:srgbClr val="F7F7F7">
                <a:alpha val="0"/>
              </a:srgbClr>
            </a:clrTo>
          </a:clrChange>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14485714" y="21522250"/>
          <a:ext cx="499713" cy="397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30014</xdr:colOff>
      <xdr:row>32</xdr:row>
      <xdr:rowOff>219868</xdr:rowOff>
    </xdr:from>
    <xdr:to>
      <xdr:col>16</xdr:col>
      <xdr:colOff>528719</xdr:colOff>
      <xdr:row>32</xdr:row>
      <xdr:rowOff>617678</xdr:rowOff>
    </xdr:to>
    <xdr:pic>
      <xdr:nvPicPr>
        <xdr:cNvPr id="237" name="TA1DTick" descr="Stock Photography Tick Check Mark Clip Art - Red Check Mark Transparent  Background, HD Png Download - kindpng" hidden="1">
          <a:extLst>
            <a:ext uri="{FF2B5EF4-FFF2-40B4-BE49-F238E27FC236}">
              <a16:creationId xmlns:a16="http://schemas.microsoft.com/office/drawing/2014/main" id="{00000000-0008-0000-0000-0000ED000000}"/>
            </a:ext>
          </a:extLst>
        </xdr:cNvPr>
        <xdr:cNvPicPr>
          <a:picLocks noChangeAspect="1" noChangeArrowheads="1"/>
        </xdr:cNvPicPr>
      </xdr:nvPicPr>
      <xdr:blipFill>
        <a:blip xmlns:r="http://schemas.openxmlformats.org/officeDocument/2006/relationships" r:embed="rId8" cstate="print">
          <a:clrChange>
            <a:clrFrom>
              <a:srgbClr val="F7F7F7"/>
            </a:clrFrom>
            <a:clrTo>
              <a:srgbClr val="F7F7F7">
                <a:alpha val="0"/>
              </a:srgbClr>
            </a:clrTo>
          </a:clrChange>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15169161" y="21522250"/>
          <a:ext cx="498705" cy="397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415901</xdr:colOff>
      <xdr:row>32</xdr:row>
      <xdr:rowOff>219868</xdr:rowOff>
    </xdr:from>
    <xdr:to>
      <xdr:col>17</xdr:col>
      <xdr:colOff>921736</xdr:colOff>
      <xdr:row>32</xdr:row>
      <xdr:rowOff>617678</xdr:rowOff>
    </xdr:to>
    <xdr:pic>
      <xdr:nvPicPr>
        <xdr:cNvPr id="243" name="TA1NATick" descr="Stock Photography Tick Check Mark Clip Art - Red Check Mark Transparent  Background, HD Png Download - kindpng" hidden="1">
          <a:extLst>
            <a:ext uri="{FF2B5EF4-FFF2-40B4-BE49-F238E27FC236}">
              <a16:creationId xmlns:a16="http://schemas.microsoft.com/office/drawing/2014/main" id="{00000000-0008-0000-0000-0000F3000000}"/>
            </a:ext>
          </a:extLst>
        </xdr:cNvPr>
        <xdr:cNvPicPr>
          <a:picLocks noChangeAspect="1" noChangeArrowheads="1"/>
        </xdr:cNvPicPr>
      </xdr:nvPicPr>
      <xdr:blipFill>
        <a:blip xmlns:r="http://schemas.openxmlformats.org/officeDocument/2006/relationships" r:embed="rId9" cstate="print">
          <a:clrChange>
            <a:clrFrom>
              <a:srgbClr val="F7F7F7"/>
            </a:clrFrom>
            <a:clrTo>
              <a:srgbClr val="F7F7F7">
                <a:alpha val="0"/>
              </a:srgbClr>
            </a:clrTo>
          </a:clrChange>
          <a:duotone>
            <a:prstClr val="black"/>
            <a:schemeClr val="accent2">
              <a:tint val="45000"/>
              <a:satMod val="400000"/>
            </a:schemeClr>
          </a:duotone>
          <a:extLst>
            <a:ext uri="{28A0092B-C50C-407E-A947-70E740481C1C}">
              <a14:useLocalDpi xmlns:a14="http://schemas.microsoft.com/office/drawing/2010/main" val="0"/>
            </a:ext>
          </a:extLst>
        </a:blip>
        <a:srcRect/>
        <a:stretch>
          <a:fillRect/>
        </a:stretch>
      </xdr:blipFill>
      <xdr:spPr bwMode="auto">
        <a:xfrm>
          <a:off x="16541166" y="21522250"/>
          <a:ext cx="505835" cy="397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196532</xdr:colOff>
      <xdr:row>32</xdr:row>
      <xdr:rowOff>269643</xdr:rowOff>
    </xdr:from>
    <xdr:to>
      <xdr:col>1</xdr:col>
      <xdr:colOff>319406</xdr:colOff>
      <xdr:row>32</xdr:row>
      <xdr:rowOff>638165</xdr:rowOff>
    </xdr:to>
    <xdr:pic>
      <xdr:nvPicPr>
        <xdr:cNvPr id="110" name="TA1Check" hidden="1">
          <a:extLst>
            <a:ext uri="{FF2B5EF4-FFF2-40B4-BE49-F238E27FC236}">
              <a16:creationId xmlns:a16="http://schemas.microsoft.com/office/drawing/2014/main" id="{00000000-0008-0000-0000-00006E000000}"/>
            </a:ext>
          </a:extLst>
        </xdr:cNvPr>
        <xdr:cNvPicPr>
          <a:picLocks noChangeAspect="1"/>
        </xdr:cNvPicPr>
      </xdr:nvPicPr>
      <xdr:blipFill rotWithShape="1">
        <a:blip xmlns:r="http://schemas.openxmlformats.org/officeDocument/2006/relationships" r:embed="rId10"/>
        <a:srcRect l="39264" t="6232" r="39207" b="12181"/>
        <a:stretch/>
      </xdr:blipFill>
      <xdr:spPr>
        <a:xfrm>
          <a:off x="543914" y="21572025"/>
          <a:ext cx="122874" cy="368522"/>
        </a:xfrm>
        <a:prstGeom prst="rect">
          <a:avLst/>
        </a:prstGeom>
      </xdr:spPr>
    </xdr:pic>
    <xdr:clientData/>
  </xdr:twoCellAnchor>
  <xdr:twoCellAnchor>
    <xdr:from>
      <xdr:col>2</xdr:col>
      <xdr:colOff>59892</xdr:colOff>
      <xdr:row>25</xdr:row>
      <xdr:rowOff>470966</xdr:rowOff>
    </xdr:from>
    <xdr:to>
      <xdr:col>13</xdr:col>
      <xdr:colOff>264481</xdr:colOff>
      <xdr:row>26</xdr:row>
      <xdr:rowOff>650725</xdr:rowOff>
    </xdr:to>
    <xdr:sp macro="" textlink="">
      <xdr:nvSpPr>
        <xdr:cNvPr id="248" name="Type A Q2 Question">
          <a:extLst>
            <a:ext uri="{FF2B5EF4-FFF2-40B4-BE49-F238E27FC236}">
              <a16:creationId xmlns:a16="http://schemas.microsoft.com/office/drawing/2014/main" id="{00000000-0008-0000-0000-0000F8000000}"/>
            </a:ext>
          </a:extLst>
        </xdr:cNvPr>
        <xdr:cNvSpPr txBox="1">
          <a:spLocks/>
        </xdr:cNvSpPr>
      </xdr:nvSpPr>
      <xdr:spPr>
        <a:xfrm>
          <a:off x="1393392" y="17165693"/>
          <a:ext cx="11063089" cy="87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lang="en-AU" sz="1400">
              <a:solidFill>
                <a:schemeClr val="tx1">
                  <a:lumMod val="85000"/>
                  <a:lumOff val="15000"/>
                </a:schemeClr>
              </a:solidFill>
              <a:effectLst/>
              <a:latin typeface="+mn-lt"/>
              <a:ea typeface="+mn-ea"/>
              <a:cs typeface="+mn-cs"/>
            </a:rPr>
            <a:t>Your priority is to pay down your mortgage, financial liabilities, or other debts as quickly as possible.</a:t>
          </a:r>
        </a:p>
      </xdr:txBody>
    </xdr:sp>
    <xdr:clientData/>
  </xdr:twoCellAnchor>
  <xdr:twoCellAnchor>
    <xdr:from>
      <xdr:col>0</xdr:col>
      <xdr:colOff>260482</xdr:colOff>
      <xdr:row>26</xdr:row>
      <xdr:rowOff>650730</xdr:rowOff>
    </xdr:from>
    <xdr:to>
      <xdr:col>17</xdr:col>
      <xdr:colOff>902669</xdr:colOff>
      <xdr:row>26</xdr:row>
      <xdr:rowOff>650730</xdr:rowOff>
    </xdr:to>
    <xdr:cxnSp macro="">
      <xdr:nvCxnSpPr>
        <xdr:cNvPr id="249" name="Straight Connector 248">
          <a:extLst>
            <a:ext uri="{FF2B5EF4-FFF2-40B4-BE49-F238E27FC236}">
              <a16:creationId xmlns:a16="http://schemas.microsoft.com/office/drawing/2014/main" id="{00000000-0008-0000-0000-0000F9000000}"/>
            </a:ext>
          </a:extLst>
        </xdr:cNvPr>
        <xdr:cNvCxnSpPr/>
      </xdr:nvCxnSpPr>
      <xdr:spPr>
        <a:xfrm>
          <a:off x="260482" y="18038185"/>
          <a:ext cx="16782732" cy="0"/>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637416</xdr:colOff>
      <xdr:row>25</xdr:row>
      <xdr:rowOff>659210</xdr:rowOff>
    </xdr:from>
    <xdr:to>
      <xdr:col>15</xdr:col>
      <xdr:colOff>156884</xdr:colOff>
      <xdr:row>26</xdr:row>
      <xdr:rowOff>380071</xdr:rowOff>
    </xdr:to>
    <xdr:pic>
      <xdr:nvPicPr>
        <xdr:cNvPr id="255" name="TA2ATick" descr="Stock Photography Tick Check Mark Clip Art - Red Check Mark Transparent  Background, HD Png Download - kindpng" hidden="1">
          <a:extLst>
            <a:ext uri="{FF2B5EF4-FFF2-40B4-BE49-F238E27FC236}">
              <a16:creationId xmlns:a16="http://schemas.microsoft.com/office/drawing/2014/main" id="{00000000-0008-0000-0000-0000FF000000}"/>
            </a:ext>
          </a:extLst>
        </xdr:cNvPr>
        <xdr:cNvPicPr>
          <a:picLocks noChangeAspect="1" noChangeArrowheads="1"/>
        </xdr:cNvPicPr>
      </xdr:nvPicPr>
      <xdr:blipFill>
        <a:blip xmlns:r="http://schemas.openxmlformats.org/officeDocument/2006/relationships" r:embed="rId11" cstate="print">
          <a:clrChange>
            <a:clrFrom>
              <a:srgbClr val="F7F7F7"/>
            </a:clrFrom>
            <a:clrTo>
              <a:srgbClr val="F7F7F7">
                <a:alpha val="0"/>
              </a:srgbClr>
            </a:clrTo>
          </a:clrChange>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13816552" y="17353937"/>
          <a:ext cx="506605" cy="413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341099</xdr:colOff>
      <xdr:row>25</xdr:row>
      <xdr:rowOff>659210</xdr:rowOff>
    </xdr:from>
    <xdr:to>
      <xdr:col>15</xdr:col>
      <xdr:colOff>840564</xdr:colOff>
      <xdr:row>26</xdr:row>
      <xdr:rowOff>380071</xdr:rowOff>
    </xdr:to>
    <xdr:pic>
      <xdr:nvPicPr>
        <xdr:cNvPr id="257" name="TA2NTick" descr="Stock Photography Tick Check Mark Clip Art - Red Check Mark Transparent  Background, HD Png Download - kindpng" hidden="1">
          <a:extLst>
            <a:ext uri="{FF2B5EF4-FFF2-40B4-BE49-F238E27FC236}">
              <a16:creationId xmlns:a16="http://schemas.microsoft.com/office/drawing/2014/main" id="{00000000-0008-0000-0000-000001010000}"/>
            </a:ext>
          </a:extLst>
        </xdr:cNvPr>
        <xdr:cNvPicPr>
          <a:picLocks noChangeAspect="1" noChangeArrowheads="1"/>
        </xdr:cNvPicPr>
      </xdr:nvPicPr>
      <xdr:blipFill>
        <a:blip xmlns:r="http://schemas.openxmlformats.org/officeDocument/2006/relationships" r:embed="rId12" cstate="print">
          <a:clrChange>
            <a:clrFrom>
              <a:srgbClr val="F7F7F7"/>
            </a:clrFrom>
            <a:clrTo>
              <a:srgbClr val="F7F7F7">
                <a:alpha val="0"/>
              </a:srgbClr>
            </a:clrTo>
          </a:clrChange>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14507372" y="17353937"/>
          <a:ext cx="499465" cy="413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37644</xdr:colOff>
      <xdr:row>25</xdr:row>
      <xdr:rowOff>659210</xdr:rowOff>
    </xdr:from>
    <xdr:to>
      <xdr:col>16</xdr:col>
      <xdr:colOff>537109</xdr:colOff>
      <xdr:row>26</xdr:row>
      <xdr:rowOff>380071</xdr:rowOff>
    </xdr:to>
    <xdr:pic>
      <xdr:nvPicPr>
        <xdr:cNvPr id="259" name="TA2DTick" descr="Stock Photography Tick Check Mark Clip Art - Red Check Mark Transparent  Background, HD Png Download - kindpng" hidden="1">
          <a:extLst>
            <a:ext uri="{FF2B5EF4-FFF2-40B4-BE49-F238E27FC236}">
              <a16:creationId xmlns:a16="http://schemas.microsoft.com/office/drawing/2014/main" id="{00000000-0008-0000-0000-000003010000}"/>
            </a:ext>
          </a:extLst>
        </xdr:cNvPr>
        <xdr:cNvPicPr>
          <a:picLocks noChangeAspect="1" noChangeArrowheads="1"/>
        </xdr:cNvPicPr>
      </xdr:nvPicPr>
      <xdr:blipFill>
        <a:blip xmlns:r="http://schemas.openxmlformats.org/officeDocument/2006/relationships" r:embed="rId13" cstate="print">
          <a:clrChange>
            <a:clrFrom>
              <a:srgbClr val="F7F7F7"/>
            </a:clrFrom>
            <a:clrTo>
              <a:srgbClr val="F7F7F7">
                <a:alpha val="0"/>
              </a:srgbClr>
            </a:clrTo>
          </a:clrChange>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15191053" y="17353937"/>
          <a:ext cx="499465" cy="413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721324</xdr:colOff>
      <xdr:row>25</xdr:row>
      <xdr:rowOff>659210</xdr:rowOff>
    </xdr:from>
    <xdr:to>
      <xdr:col>17</xdr:col>
      <xdr:colOff>240791</xdr:colOff>
      <xdr:row>26</xdr:row>
      <xdr:rowOff>380071</xdr:rowOff>
    </xdr:to>
    <xdr:pic>
      <xdr:nvPicPr>
        <xdr:cNvPr id="261" name="TA2SDTick" descr="Stock Photography Tick Check Mark Clip Art - Red Check Mark Transparent  Background, HD Png Download - kindpng" hidden="1">
          <a:extLst>
            <a:ext uri="{FF2B5EF4-FFF2-40B4-BE49-F238E27FC236}">
              <a16:creationId xmlns:a16="http://schemas.microsoft.com/office/drawing/2014/main" id="{00000000-0008-0000-0000-000005010000}"/>
            </a:ext>
          </a:extLst>
        </xdr:cNvPr>
        <xdr:cNvPicPr>
          <a:picLocks noChangeAspect="1" noChangeArrowheads="1"/>
        </xdr:cNvPicPr>
      </xdr:nvPicPr>
      <xdr:blipFill>
        <a:blip xmlns:r="http://schemas.openxmlformats.org/officeDocument/2006/relationships" r:embed="rId11" cstate="print">
          <a:clrChange>
            <a:clrFrom>
              <a:srgbClr val="F7F7F7"/>
            </a:clrFrom>
            <a:clrTo>
              <a:srgbClr val="F7F7F7">
                <a:alpha val="0"/>
              </a:srgbClr>
            </a:clrTo>
          </a:clrChange>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15874733" y="17353937"/>
          <a:ext cx="506603" cy="413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425007</xdr:colOff>
      <xdr:row>25</xdr:row>
      <xdr:rowOff>659210</xdr:rowOff>
    </xdr:from>
    <xdr:to>
      <xdr:col>17</xdr:col>
      <xdr:colOff>931612</xdr:colOff>
      <xdr:row>26</xdr:row>
      <xdr:rowOff>380071</xdr:rowOff>
    </xdr:to>
    <xdr:pic>
      <xdr:nvPicPr>
        <xdr:cNvPr id="263" name="TA2NATick" descr="Stock Photography Tick Check Mark Clip Art - Red Check Mark Transparent  Background, HD Png Download - kindpng" hidden="1">
          <a:extLst>
            <a:ext uri="{FF2B5EF4-FFF2-40B4-BE49-F238E27FC236}">
              <a16:creationId xmlns:a16="http://schemas.microsoft.com/office/drawing/2014/main" id="{00000000-0008-0000-0000-000007010000}"/>
            </a:ext>
          </a:extLst>
        </xdr:cNvPr>
        <xdr:cNvPicPr>
          <a:picLocks noChangeAspect="1" noChangeArrowheads="1"/>
        </xdr:cNvPicPr>
      </xdr:nvPicPr>
      <xdr:blipFill>
        <a:blip xmlns:r="http://schemas.openxmlformats.org/officeDocument/2006/relationships" r:embed="rId11" cstate="print">
          <a:clrChange>
            <a:clrFrom>
              <a:srgbClr val="F7F7F7"/>
            </a:clrFrom>
            <a:clrTo>
              <a:srgbClr val="F7F7F7">
                <a:alpha val="0"/>
              </a:srgbClr>
            </a:clrTo>
          </a:clrChange>
          <a:duotone>
            <a:prstClr val="black"/>
            <a:schemeClr val="accent2">
              <a:tint val="45000"/>
              <a:satMod val="400000"/>
            </a:schemeClr>
          </a:duotone>
          <a:extLst>
            <a:ext uri="{28A0092B-C50C-407E-A947-70E740481C1C}">
              <a14:useLocalDpi xmlns:a14="http://schemas.microsoft.com/office/drawing/2010/main" val="0"/>
            </a:ext>
          </a:extLst>
        </a:blip>
        <a:srcRect/>
        <a:stretch>
          <a:fillRect/>
        </a:stretch>
      </xdr:blipFill>
      <xdr:spPr bwMode="auto">
        <a:xfrm>
          <a:off x="16565552" y="17353937"/>
          <a:ext cx="506605" cy="413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182092</xdr:colOff>
      <xdr:row>26</xdr:row>
      <xdr:rowOff>25502</xdr:rowOff>
    </xdr:from>
    <xdr:to>
      <xdr:col>1</xdr:col>
      <xdr:colOff>306003</xdr:colOff>
      <xdr:row>26</xdr:row>
      <xdr:rowOff>403462</xdr:rowOff>
    </xdr:to>
    <xdr:pic>
      <xdr:nvPicPr>
        <xdr:cNvPr id="264" name="TA2Check" hidden="1">
          <a:extLst>
            <a:ext uri="{FF2B5EF4-FFF2-40B4-BE49-F238E27FC236}">
              <a16:creationId xmlns:a16="http://schemas.microsoft.com/office/drawing/2014/main" id="{00000000-0008-0000-0000-000008010000}"/>
            </a:ext>
          </a:extLst>
        </xdr:cNvPr>
        <xdr:cNvPicPr>
          <a:picLocks noChangeAspect="1"/>
        </xdr:cNvPicPr>
      </xdr:nvPicPr>
      <xdr:blipFill rotWithShape="1">
        <a:blip xmlns:r="http://schemas.openxmlformats.org/officeDocument/2006/relationships" r:embed="rId10"/>
        <a:srcRect l="39264" t="6232" r="39207" b="12181"/>
        <a:stretch/>
      </xdr:blipFill>
      <xdr:spPr>
        <a:xfrm>
          <a:off x="528456" y="17412957"/>
          <a:ext cx="123911" cy="377960"/>
        </a:xfrm>
        <a:prstGeom prst="rect">
          <a:avLst/>
        </a:prstGeom>
      </xdr:spPr>
    </xdr:pic>
    <xdr:clientData/>
  </xdr:twoCellAnchor>
  <xdr:twoCellAnchor>
    <xdr:from>
      <xdr:col>2</xdr:col>
      <xdr:colOff>58114</xdr:colOff>
      <xdr:row>27</xdr:row>
      <xdr:rowOff>179972</xdr:rowOff>
    </xdr:from>
    <xdr:to>
      <xdr:col>13</xdr:col>
      <xdr:colOff>256561</xdr:colOff>
      <xdr:row>28</xdr:row>
      <xdr:rowOff>368900</xdr:rowOff>
    </xdr:to>
    <xdr:sp macro="" textlink="">
      <xdr:nvSpPr>
        <xdr:cNvPr id="269" name="Type A Q3 Question">
          <a:extLst>
            <a:ext uri="{FF2B5EF4-FFF2-40B4-BE49-F238E27FC236}">
              <a16:creationId xmlns:a16="http://schemas.microsoft.com/office/drawing/2014/main" id="{00000000-0008-0000-0000-00000D010000}"/>
            </a:ext>
          </a:extLst>
        </xdr:cNvPr>
        <xdr:cNvSpPr txBox="1">
          <a:spLocks/>
        </xdr:cNvSpPr>
      </xdr:nvSpPr>
      <xdr:spPr>
        <a:xfrm>
          <a:off x="1391614" y="18064560"/>
          <a:ext cx="11045741" cy="872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lang="en-AU" sz="1400">
              <a:solidFill>
                <a:schemeClr val="tx1">
                  <a:lumMod val="85000"/>
                  <a:lumOff val="15000"/>
                </a:schemeClr>
              </a:solidFill>
              <a:effectLst/>
              <a:latin typeface="+mn-lt"/>
              <a:ea typeface="+mn-ea"/>
              <a:cs typeface="+mn-cs"/>
            </a:rPr>
            <a:t>When it comes to investing and personal finance, you are generally tolerant of a bit of risk, so long as you can understand the risk/reward trade off and can see how it will ultimately benefit you in light of your priorities, goals and objectives.</a:t>
          </a:r>
        </a:p>
      </xdr:txBody>
    </xdr:sp>
    <xdr:clientData/>
  </xdr:twoCellAnchor>
  <xdr:twoCellAnchor>
    <xdr:from>
      <xdr:col>0</xdr:col>
      <xdr:colOff>260482</xdr:colOff>
      <xdr:row>28</xdr:row>
      <xdr:rowOff>368905</xdr:rowOff>
    </xdr:from>
    <xdr:to>
      <xdr:col>17</xdr:col>
      <xdr:colOff>893163</xdr:colOff>
      <xdr:row>28</xdr:row>
      <xdr:rowOff>368905</xdr:rowOff>
    </xdr:to>
    <xdr:cxnSp macro="">
      <xdr:nvCxnSpPr>
        <xdr:cNvPr id="270" name="Straight Connector 269">
          <a:extLst>
            <a:ext uri="{FF2B5EF4-FFF2-40B4-BE49-F238E27FC236}">
              <a16:creationId xmlns:a16="http://schemas.microsoft.com/office/drawing/2014/main" id="{00000000-0008-0000-0000-00000E010000}"/>
            </a:ext>
          </a:extLst>
        </xdr:cNvPr>
        <xdr:cNvCxnSpPr/>
      </xdr:nvCxnSpPr>
      <xdr:spPr>
        <a:xfrm>
          <a:off x="260482" y="18937052"/>
          <a:ext cx="16757946" cy="0"/>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628180</xdr:colOff>
      <xdr:row>27</xdr:row>
      <xdr:rowOff>374338</xdr:rowOff>
    </xdr:from>
    <xdr:to>
      <xdr:col>15</xdr:col>
      <xdr:colOff>147874</xdr:colOff>
      <xdr:row>28</xdr:row>
      <xdr:rowOff>96571</xdr:rowOff>
    </xdr:to>
    <xdr:pic>
      <xdr:nvPicPr>
        <xdr:cNvPr id="274" name="TA3ATick" descr="Stock Photography Tick Check Mark Clip Art - Red Check Mark Transparent  Background, HD Png Download - kindpng" hidden="1">
          <a:extLst>
            <a:ext uri="{FF2B5EF4-FFF2-40B4-BE49-F238E27FC236}">
              <a16:creationId xmlns:a16="http://schemas.microsoft.com/office/drawing/2014/main" id="{00000000-0008-0000-0000-000012010000}"/>
            </a:ext>
          </a:extLst>
        </xdr:cNvPr>
        <xdr:cNvPicPr>
          <a:picLocks noChangeAspect="1" noChangeArrowheads="1"/>
        </xdr:cNvPicPr>
      </xdr:nvPicPr>
      <xdr:blipFill>
        <a:blip xmlns:r="http://schemas.openxmlformats.org/officeDocument/2006/relationships" r:embed="rId14" cstate="print">
          <a:clrChange>
            <a:clrFrom>
              <a:srgbClr val="F7F7F7"/>
            </a:clrFrom>
            <a:clrTo>
              <a:srgbClr val="F7F7F7">
                <a:alpha val="0"/>
              </a:srgbClr>
            </a:clrTo>
          </a:clrChange>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13795092" y="18258926"/>
          <a:ext cx="505811" cy="405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331599</xdr:colOff>
      <xdr:row>27</xdr:row>
      <xdr:rowOff>374338</xdr:rowOff>
    </xdr:from>
    <xdr:to>
      <xdr:col>15</xdr:col>
      <xdr:colOff>831288</xdr:colOff>
      <xdr:row>28</xdr:row>
      <xdr:rowOff>96571</xdr:rowOff>
    </xdr:to>
    <xdr:pic>
      <xdr:nvPicPr>
        <xdr:cNvPr id="276" name="TA3NTick" descr="Stock Photography Tick Check Mark Clip Art - Red Check Mark Transparent  Background, HD Png Download - kindpng" hidden="1">
          <a:extLst>
            <a:ext uri="{FF2B5EF4-FFF2-40B4-BE49-F238E27FC236}">
              <a16:creationId xmlns:a16="http://schemas.microsoft.com/office/drawing/2014/main" id="{00000000-0008-0000-0000-000014010000}"/>
            </a:ext>
          </a:extLst>
        </xdr:cNvPr>
        <xdr:cNvPicPr>
          <a:picLocks noChangeAspect="1" noChangeArrowheads="1"/>
        </xdr:cNvPicPr>
      </xdr:nvPicPr>
      <xdr:blipFill>
        <a:blip xmlns:r="http://schemas.openxmlformats.org/officeDocument/2006/relationships" r:embed="rId15" cstate="print">
          <a:clrChange>
            <a:clrFrom>
              <a:srgbClr val="F7F7F7"/>
            </a:clrFrom>
            <a:clrTo>
              <a:srgbClr val="F7F7F7">
                <a:alpha val="0"/>
              </a:srgbClr>
            </a:clrTo>
          </a:clrChange>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14484628" y="18258926"/>
          <a:ext cx="499689" cy="405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28895</xdr:colOff>
      <xdr:row>27</xdr:row>
      <xdr:rowOff>374338</xdr:rowOff>
    </xdr:from>
    <xdr:to>
      <xdr:col>16</xdr:col>
      <xdr:colOff>527577</xdr:colOff>
      <xdr:row>28</xdr:row>
      <xdr:rowOff>96571</xdr:rowOff>
    </xdr:to>
    <xdr:pic>
      <xdr:nvPicPr>
        <xdr:cNvPr id="278" name="TA3DTick" descr="Stock Photography Tick Check Mark Clip Art - Red Check Mark Transparent  Background, HD Png Download - kindpng" hidden="1">
          <a:extLst>
            <a:ext uri="{FF2B5EF4-FFF2-40B4-BE49-F238E27FC236}">
              <a16:creationId xmlns:a16="http://schemas.microsoft.com/office/drawing/2014/main" id="{00000000-0008-0000-0000-000016010000}"/>
            </a:ext>
          </a:extLst>
        </xdr:cNvPr>
        <xdr:cNvPicPr>
          <a:picLocks noChangeAspect="1" noChangeArrowheads="1"/>
        </xdr:cNvPicPr>
      </xdr:nvPicPr>
      <xdr:blipFill>
        <a:blip xmlns:r="http://schemas.openxmlformats.org/officeDocument/2006/relationships" r:embed="rId16" cstate="print">
          <a:clrChange>
            <a:clrFrom>
              <a:srgbClr val="F7F7F7"/>
            </a:clrFrom>
            <a:clrTo>
              <a:srgbClr val="F7F7F7">
                <a:alpha val="0"/>
              </a:srgbClr>
            </a:clrTo>
          </a:clrChange>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15168042" y="18258926"/>
          <a:ext cx="498682" cy="405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711302</xdr:colOff>
      <xdr:row>27</xdr:row>
      <xdr:rowOff>374338</xdr:rowOff>
    </xdr:from>
    <xdr:to>
      <xdr:col>17</xdr:col>
      <xdr:colOff>230993</xdr:colOff>
      <xdr:row>28</xdr:row>
      <xdr:rowOff>96571</xdr:rowOff>
    </xdr:to>
    <xdr:pic>
      <xdr:nvPicPr>
        <xdr:cNvPr id="280" name="TA3SDTick" descr="Stock Photography Tick Check Mark Clip Art - Red Check Mark Transparent  Background, HD Png Download - kindpng" hidden="1">
          <a:extLst>
            <a:ext uri="{FF2B5EF4-FFF2-40B4-BE49-F238E27FC236}">
              <a16:creationId xmlns:a16="http://schemas.microsoft.com/office/drawing/2014/main" id="{00000000-0008-0000-0000-000018010000}"/>
            </a:ext>
          </a:extLst>
        </xdr:cNvPr>
        <xdr:cNvPicPr>
          <a:picLocks noChangeAspect="1" noChangeArrowheads="1"/>
        </xdr:cNvPicPr>
      </xdr:nvPicPr>
      <xdr:blipFill>
        <a:blip xmlns:r="http://schemas.openxmlformats.org/officeDocument/2006/relationships" r:embed="rId14" cstate="print">
          <a:clrChange>
            <a:clrFrom>
              <a:srgbClr val="F7F7F7"/>
            </a:clrFrom>
            <a:clrTo>
              <a:srgbClr val="F7F7F7">
                <a:alpha val="0"/>
              </a:srgbClr>
            </a:clrTo>
          </a:clrChange>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15850449" y="18258926"/>
          <a:ext cx="505809" cy="405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414718</xdr:colOff>
      <xdr:row>27</xdr:row>
      <xdr:rowOff>374338</xdr:rowOff>
    </xdr:from>
    <xdr:to>
      <xdr:col>17</xdr:col>
      <xdr:colOff>920529</xdr:colOff>
      <xdr:row>28</xdr:row>
      <xdr:rowOff>96571</xdr:rowOff>
    </xdr:to>
    <xdr:pic>
      <xdr:nvPicPr>
        <xdr:cNvPr id="282" name="TA3NATick" descr="Stock Photography Tick Check Mark Clip Art - Red Check Mark Transparent  Background, HD Png Download - kindpng" hidden="1">
          <a:extLst>
            <a:ext uri="{FF2B5EF4-FFF2-40B4-BE49-F238E27FC236}">
              <a16:creationId xmlns:a16="http://schemas.microsoft.com/office/drawing/2014/main" id="{00000000-0008-0000-0000-00001A010000}"/>
            </a:ext>
          </a:extLst>
        </xdr:cNvPr>
        <xdr:cNvPicPr>
          <a:picLocks noChangeAspect="1" noChangeArrowheads="1"/>
        </xdr:cNvPicPr>
      </xdr:nvPicPr>
      <xdr:blipFill>
        <a:blip xmlns:r="http://schemas.openxmlformats.org/officeDocument/2006/relationships" r:embed="rId14" cstate="print">
          <a:clrChange>
            <a:clrFrom>
              <a:srgbClr val="F7F7F7"/>
            </a:clrFrom>
            <a:clrTo>
              <a:srgbClr val="F7F7F7">
                <a:alpha val="0"/>
              </a:srgbClr>
            </a:clrTo>
          </a:clrChange>
          <a:duotone>
            <a:prstClr val="black"/>
            <a:schemeClr val="accent2">
              <a:tint val="45000"/>
              <a:satMod val="400000"/>
            </a:schemeClr>
          </a:duotone>
          <a:extLst>
            <a:ext uri="{28A0092B-C50C-407E-A947-70E740481C1C}">
              <a14:useLocalDpi xmlns:a14="http://schemas.microsoft.com/office/drawing/2010/main" val="0"/>
            </a:ext>
          </a:extLst>
        </a:blip>
        <a:srcRect/>
        <a:stretch>
          <a:fillRect/>
        </a:stretch>
      </xdr:blipFill>
      <xdr:spPr bwMode="auto">
        <a:xfrm>
          <a:off x="16539983" y="18258926"/>
          <a:ext cx="505811" cy="4057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180654</xdr:colOff>
      <xdr:row>27</xdr:row>
      <xdr:rowOff>429617</xdr:rowOff>
    </xdr:from>
    <xdr:to>
      <xdr:col>1</xdr:col>
      <xdr:colOff>304371</xdr:colOff>
      <xdr:row>28</xdr:row>
      <xdr:rowOff>119257</xdr:rowOff>
    </xdr:to>
    <xdr:pic>
      <xdr:nvPicPr>
        <xdr:cNvPr id="283" name="TA3Check" hidden="1">
          <a:extLst>
            <a:ext uri="{FF2B5EF4-FFF2-40B4-BE49-F238E27FC236}">
              <a16:creationId xmlns:a16="http://schemas.microsoft.com/office/drawing/2014/main" id="{00000000-0008-0000-0000-00001B010000}"/>
            </a:ext>
          </a:extLst>
        </xdr:cNvPr>
        <xdr:cNvPicPr>
          <a:picLocks noChangeAspect="1"/>
        </xdr:cNvPicPr>
      </xdr:nvPicPr>
      <xdr:blipFill rotWithShape="1">
        <a:blip xmlns:r="http://schemas.openxmlformats.org/officeDocument/2006/relationships" r:embed="rId10"/>
        <a:srcRect l="39264" t="6232" r="39207" b="12181"/>
        <a:stretch/>
      </xdr:blipFill>
      <xdr:spPr>
        <a:xfrm>
          <a:off x="528036" y="18314205"/>
          <a:ext cx="123717" cy="373199"/>
        </a:xfrm>
        <a:prstGeom prst="rect">
          <a:avLst/>
        </a:prstGeom>
      </xdr:spPr>
    </xdr:pic>
    <xdr:clientData/>
  </xdr:twoCellAnchor>
  <xdr:twoCellAnchor>
    <xdr:from>
      <xdr:col>2</xdr:col>
      <xdr:colOff>72320</xdr:colOff>
      <xdr:row>35</xdr:row>
      <xdr:rowOff>161358</xdr:rowOff>
    </xdr:from>
    <xdr:to>
      <xdr:col>13</xdr:col>
      <xdr:colOff>278801</xdr:colOff>
      <xdr:row>36</xdr:row>
      <xdr:rowOff>558103</xdr:rowOff>
    </xdr:to>
    <xdr:sp macro="" textlink="">
      <xdr:nvSpPr>
        <xdr:cNvPr id="285" name="Type A Q4Question">
          <a:extLst>
            <a:ext uri="{FF2B5EF4-FFF2-40B4-BE49-F238E27FC236}">
              <a16:creationId xmlns:a16="http://schemas.microsoft.com/office/drawing/2014/main" id="{00000000-0008-0000-0000-00001D010000}"/>
            </a:ext>
          </a:extLst>
        </xdr:cNvPr>
        <xdr:cNvSpPr txBox="1">
          <a:spLocks/>
        </xdr:cNvSpPr>
      </xdr:nvSpPr>
      <xdr:spPr>
        <a:xfrm>
          <a:off x="1405820" y="23514417"/>
          <a:ext cx="11053775" cy="8785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lang="en-AU" sz="1400">
              <a:solidFill>
                <a:schemeClr val="tx1">
                  <a:lumMod val="85000"/>
                  <a:lumOff val="15000"/>
                </a:schemeClr>
              </a:solidFill>
              <a:effectLst/>
              <a:latin typeface="+mn-lt"/>
              <a:ea typeface="+mn-ea"/>
              <a:cs typeface="+mn-cs"/>
            </a:rPr>
            <a:t>At this stage of your life, you are focussed on building your (or your spouse's) retirement nest egg as quickly and tax effectively as possible</a:t>
          </a:r>
        </a:p>
      </xdr:txBody>
    </xdr:sp>
    <xdr:clientData/>
  </xdr:twoCellAnchor>
  <xdr:twoCellAnchor>
    <xdr:from>
      <xdr:col>0</xdr:col>
      <xdr:colOff>260482</xdr:colOff>
      <xdr:row>36</xdr:row>
      <xdr:rowOff>558108</xdr:rowOff>
    </xdr:from>
    <xdr:to>
      <xdr:col>17</xdr:col>
      <xdr:colOff>888012</xdr:colOff>
      <xdr:row>36</xdr:row>
      <xdr:rowOff>558108</xdr:rowOff>
    </xdr:to>
    <xdr:cxnSp macro="">
      <xdr:nvCxnSpPr>
        <xdr:cNvPr id="287" name="Straight Connector 286">
          <a:extLst>
            <a:ext uri="{FF2B5EF4-FFF2-40B4-BE49-F238E27FC236}">
              <a16:creationId xmlns:a16="http://schemas.microsoft.com/office/drawing/2014/main" id="{00000000-0008-0000-0000-00001F010000}"/>
            </a:ext>
          </a:extLst>
        </xdr:cNvPr>
        <xdr:cNvCxnSpPr/>
      </xdr:nvCxnSpPr>
      <xdr:spPr>
        <a:xfrm>
          <a:off x="260482" y="24393020"/>
          <a:ext cx="16752795" cy="0"/>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941311</xdr:colOff>
      <xdr:row>35</xdr:row>
      <xdr:rowOff>360627</xdr:rowOff>
    </xdr:from>
    <xdr:to>
      <xdr:col>14</xdr:col>
      <xdr:colOff>454240</xdr:colOff>
      <xdr:row>36</xdr:row>
      <xdr:rowOff>281509</xdr:rowOff>
    </xdr:to>
    <xdr:pic>
      <xdr:nvPicPr>
        <xdr:cNvPr id="289" name="TA4SATick" descr="Stock Photography Tick Check Mark Clip Art - Red Check Mark Transparent  Background, HD Png Download - kindpng" hidden="1">
          <a:extLst>
            <a:ext uri="{FF2B5EF4-FFF2-40B4-BE49-F238E27FC236}">
              <a16:creationId xmlns:a16="http://schemas.microsoft.com/office/drawing/2014/main" id="{00000000-0008-0000-0000-000021010000}"/>
            </a:ext>
          </a:extLst>
        </xdr:cNvPr>
        <xdr:cNvPicPr>
          <a:picLocks noChangeAspect="1" noChangeArrowheads="1"/>
        </xdr:cNvPicPr>
      </xdr:nvPicPr>
      <xdr:blipFill>
        <a:blip xmlns:r="http://schemas.openxmlformats.org/officeDocument/2006/relationships" r:embed="rId17" cstate="print">
          <a:clrChange>
            <a:clrFrom>
              <a:srgbClr val="F7F7F7"/>
            </a:clrFrom>
            <a:clrTo>
              <a:srgbClr val="F7F7F7">
                <a:alpha val="0"/>
              </a:srgbClr>
            </a:clrTo>
          </a:clrChange>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13122105" y="23713686"/>
          <a:ext cx="499047" cy="40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638302</xdr:colOff>
      <xdr:row>35</xdr:row>
      <xdr:rowOff>360627</xdr:rowOff>
    </xdr:from>
    <xdr:to>
      <xdr:col>15</xdr:col>
      <xdr:colOff>158366</xdr:colOff>
      <xdr:row>36</xdr:row>
      <xdr:rowOff>281509</xdr:rowOff>
    </xdr:to>
    <xdr:pic>
      <xdr:nvPicPr>
        <xdr:cNvPr id="291" name="TA4ATick" descr="Stock Photography Tick Check Mark Clip Art - Red Check Mark Transparent  Background, HD Png Download - kindpng" hidden="1">
          <a:extLst>
            <a:ext uri="{FF2B5EF4-FFF2-40B4-BE49-F238E27FC236}">
              <a16:creationId xmlns:a16="http://schemas.microsoft.com/office/drawing/2014/main" id="{00000000-0008-0000-0000-000023010000}"/>
            </a:ext>
          </a:extLst>
        </xdr:cNvPr>
        <xdr:cNvPicPr>
          <a:picLocks noChangeAspect="1" noChangeArrowheads="1"/>
        </xdr:cNvPicPr>
      </xdr:nvPicPr>
      <xdr:blipFill>
        <a:blip xmlns:r="http://schemas.openxmlformats.org/officeDocument/2006/relationships" r:embed="rId18" cstate="print">
          <a:clrChange>
            <a:clrFrom>
              <a:srgbClr val="F7F7F7"/>
            </a:clrFrom>
            <a:clrTo>
              <a:srgbClr val="F7F7F7">
                <a:alpha val="0"/>
              </a:srgbClr>
            </a:clrTo>
          </a:clrChange>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13805214" y="23713686"/>
          <a:ext cx="506181" cy="40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342428</xdr:colOff>
      <xdr:row>35</xdr:row>
      <xdr:rowOff>360627</xdr:rowOff>
    </xdr:from>
    <xdr:to>
      <xdr:col>15</xdr:col>
      <xdr:colOff>841475</xdr:colOff>
      <xdr:row>36</xdr:row>
      <xdr:rowOff>281509</xdr:rowOff>
    </xdr:to>
    <xdr:pic>
      <xdr:nvPicPr>
        <xdr:cNvPr id="298" name="TA4NTick" descr="Stock Photography Tick Check Mark Clip Art - Red Check Mark Transparent  Background, HD Png Download - kindpng" hidden="1">
          <a:extLst>
            <a:ext uri="{FF2B5EF4-FFF2-40B4-BE49-F238E27FC236}">
              <a16:creationId xmlns:a16="http://schemas.microsoft.com/office/drawing/2014/main" id="{00000000-0008-0000-0000-00002A010000}"/>
            </a:ext>
          </a:extLst>
        </xdr:cNvPr>
        <xdr:cNvPicPr>
          <a:picLocks noChangeAspect="1" noChangeArrowheads="1"/>
        </xdr:cNvPicPr>
      </xdr:nvPicPr>
      <xdr:blipFill>
        <a:blip xmlns:r="http://schemas.openxmlformats.org/officeDocument/2006/relationships" r:embed="rId19" cstate="print">
          <a:clrChange>
            <a:clrFrom>
              <a:srgbClr val="F7F7F7"/>
            </a:clrFrom>
            <a:clrTo>
              <a:srgbClr val="F7F7F7">
                <a:alpha val="0"/>
              </a:srgbClr>
            </a:clrTo>
          </a:clrChange>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14495457" y="23713686"/>
          <a:ext cx="499047" cy="40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39419</xdr:colOff>
      <xdr:row>35</xdr:row>
      <xdr:rowOff>360627</xdr:rowOff>
    </xdr:from>
    <xdr:to>
      <xdr:col>16</xdr:col>
      <xdr:colOff>538466</xdr:colOff>
      <xdr:row>36</xdr:row>
      <xdr:rowOff>281509</xdr:rowOff>
    </xdr:to>
    <xdr:pic>
      <xdr:nvPicPr>
        <xdr:cNvPr id="307" name="TA4DTick" descr="Stock Photography Tick Check Mark Clip Art - Red Check Mark Transparent  Background, HD Png Download - kindpng" hidden="1">
          <a:extLst>
            <a:ext uri="{FF2B5EF4-FFF2-40B4-BE49-F238E27FC236}">
              <a16:creationId xmlns:a16="http://schemas.microsoft.com/office/drawing/2014/main" id="{00000000-0008-0000-0000-000033010000}"/>
            </a:ext>
          </a:extLst>
        </xdr:cNvPr>
        <xdr:cNvPicPr>
          <a:picLocks noChangeAspect="1" noChangeArrowheads="1"/>
        </xdr:cNvPicPr>
      </xdr:nvPicPr>
      <xdr:blipFill>
        <a:blip xmlns:r="http://schemas.openxmlformats.org/officeDocument/2006/relationships" r:embed="rId17" cstate="print">
          <a:clrChange>
            <a:clrFrom>
              <a:srgbClr val="F7F7F7"/>
            </a:clrFrom>
            <a:clrTo>
              <a:srgbClr val="F7F7F7">
                <a:alpha val="0"/>
              </a:srgbClr>
            </a:clrTo>
          </a:clrChange>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15178566" y="23713686"/>
          <a:ext cx="499047" cy="40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426650</xdr:colOff>
      <xdr:row>35</xdr:row>
      <xdr:rowOff>360627</xdr:rowOff>
    </xdr:from>
    <xdr:to>
      <xdr:col>17</xdr:col>
      <xdr:colOff>932831</xdr:colOff>
      <xdr:row>36</xdr:row>
      <xdr:rowOff>281509</xdr:rowOff>
    </xdr:to>
    <xdr:pic>
      <xdr:nvPicPr>
        <xdr:cNvPr id="312" name="TA4NATick" descr="Stock Photography Tick Check Mark Clip Art - Red Check Mark Transparent  Background, HD Png Download - kindpng" hidden="1">
          <a:extLst>
            <a:ext uri="{FF2B5EF4-FFF2-40B4-BE49-F238E27FC236}">
              <a16:creationId xmlns:a16="http://schemas.microsoft.com/office/drawing/2014/main" id="{00000000-0008-0000-0000-000038010000}"/>
            </a:ext>
          </a:extLst>
        </xdr:cNvPr>
        <xdr:cNvPicPr>
          <a:picLocks noChangeAspect="1" noChangeArrowheads="1"/>
        </xdr:cNvPicPr>
      </xdr:nvPicPr>
      <xdr:blipFill>
        <a:blip xmlns:r="http://schemas.openxmlformats.org/officeDocument/2006/relationships" r:embed="rId18" cstate="print">
          <a:clrChange>
            <a:clrFrom>
              <a:srgbClr val="F7F7F7"/>
            </a:clrFrom>
            <a:clrTo>
              <a:srgbClr val="F7F7F7">
                <a:alpha val="0"/>
              </a:srgbClr>
            </a:clrTo>
          </a:clrChange>
          <a:duotone>
            <a:prstClr val="black"/>
            <a:schemeClr val="accent2">
              <a:tint val="45000"/>
              <a:satMod val="400000"/>
            </a:schemeClr>
          </a:duotone>
          <a:extLst>
            <a:ext uri="{28A0092B-C50C-407E-A947-70E740481C1C}">
              <a14:useLocalDpi xmlns:a14="http://schemas.microsoft.com/office/drawing/2010/main" val="0"/>
            </a:ext>
          </a:extLst>
        </a:blip>
        <a:srcRect/>
        <a:stretch>
          <a:fillRect/>
        </a:stretch>
      </xdr:blipFill>
      <xdr:spPr bwMode="auto">
        <a:xfrm>
          <a:off x="16551915" y="23713686"/>
          <a:ext cx="506181" cy="402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180848</xdr:colOff>
      <xdr:row>35</xdr:row>
      <xdr:rowOff>412737</xdr:rowOff>
    </xdr:from>
    <xdr:to>
      <xdr:col>1</xdr:col>
      <xdr:colOff>304655</xdr:colOff>
      <xdr:row>36</xdr:row>
      <xdr:rowOff>306724</xdr:rowOff>
    </xdr:to>
    <xdr:pic>
      <xdr:nvPicPr>
        <xdr:cNvPr id="313" name="TA4Check" hidden="1">
          <a:extLst>
            <a:ext uri="{FF2B5EF4-FFF2-40B4-BE49-F238E27FC236}">
              <a16:creationId xmlns:a16="http://schemas.microsoft.com/office/drawing/2014/main" id="{00000000-0008-0000-0000-000039010000}"/>
            </a:ext>
          </a:extLst>
        </xdr:cNvPr>
        <xdr:cNvPicPr>
          <a:picLocks noChangeAspect="1"/>
        </xdr:cNvPicPr>
      </xdr:nvPicPr>
      <xdr:blipFill rotWithShape="1">
        <a:blip xmlns:r="http://schemas.openxmlformats.org/officeDocument/2006/relationships" r:embed="rId10"/>
        <a:srcRect l="39264" t="6232" r="39207" b="12181"/>
        <a:stretch/>
      </xdr:blipFill>
      <xdr:spPr>
        <a:xfrm>
          <a:off x="528230" y="23765796"/>
          <a:ext cx="123807" cy="375840"/>
        </a:xfrm>
        <a:prstGeom prst="rect">
          <a:avLst/>
        </a:prstGeom>
      </xdr:spPr>
    </xdr:pic>
    <xdr:clientData/>
  </xdr:twoCellAnchor>
  <xdr:twoCellAnchor>
    <xdr:from>
      <xdr:col>2</xdr:col>
      <xdr:colOff>73441</xdr:colOff>
      <xdr:row>28</xdr:row>
      <xdr:rowOff>590874</xdr:rowOff>
    </xdr:from>
    <xdr:to>
      <xdr:col>13</xdr:col>
      <xdr:colOff>355532</xdr:colOff>
      <xdr:row>30</xdr:row>
      <xdr:rowOff>89080</xdr:rowOff>
    </xdr:to>
    <xdr:sp macro="" textlink="">
      <xdr:nvSpPr>
        <xdr:cNvPr id="315" name="Type B Q1 Question">
          <a:extLst>
            <a:ext uri="{FF2B5EF4-FFF2-40B4-BE49-F238E27FC236}">
              <a16:creationId xmlns:a16="http://schemas.microsoft.com/office/drawing/2014/main" id="{00000000-0008-0000-0000-00003B010000}"/>
            </a:ext>
          </a:extLst>
        </xdr:cNvPr>
        <xdr:cNvSpPr txBox="1">
          <a:spLocks/>
        </xdr:cNvSpPr>
      </xdr:nvSpPr>
      <xdr:spPr>
        <a:xfrm>
          <a:off x="1406941" y="19159021"/>
          <a:ext cx="11129385" cy="86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gn="l"/>
          <a:r>
            <a:rPr lang="en-AU" sz="1400">
              <a:solidFill>
                <a:schemeClr val="tx1">
                  <a:lumMod val="85000"/>
                  <a:lumOff val="15000"/>
                </a:schemeClr>
              </a:solidFill>
              <a:effectLst/>
              <a:latin typeface="+mn-lt"/>
              <a:ea typeface="+mn-ea"/>
              <a:cs typeface="+mn-cs"/>
            </a:rPr>
            <a:t>You have seen someone close to you suffer from a long term debilitating illness or injury and you feel as though you need to protect yourself against a similar event.</a:t>
          </a:r>
        </a:p>
      </xdr:txBody>
    </xdr:sp>
    <xdr:clientData/>
  </xdr:twoCellAnchor>
  <xdr:twoCellAnchor>
    <xdr:from>
      <xdr:col>0</xdr:col>
      <xdr:colOff>260482</xdr:colOff>
      <xdr:row>30</xdr:row>
      <xdr:rowOff>102260</xdr:rowOff>
    </xdr:from>
    <xdr:to>
      <xdr:col>17</xdr:col>
      <xdr:colOff>886988</xdr:colOff>
      <xdr:row>30</xdr:row>
      <xdr:rowOff>102260</xdr:rowOff>
    </xdr:to>
    <xdr:cxnSp macro="">
      <xdr:nvCxnSpPr>
        <xdr:cNvPr id="316" name="Straight Connector 315">
          <a:extLst>
            <a:ext uri="{FF2B5EF4-FFF2-40B4-BE49-F238E27FC236}">
              <a16:creationId xmlns:a16="http://schemas.microsoft.com/office/drawing/2014/main" id="{00000000-0008-0000-0000-00003C010000}"/>
            </a:ext>
          </a:extLst>
        </xdr:cNvPr>
        <xdr:cNvCxnSpPr/>
      </xdr:nvCxnSpPr>
      <xdr:spPr>
        <a:xfrm>
          <a:off x="260482" y="20037525"/>
          <a:ext cx="16751771" cy="0"/>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636529</xdr:colOff>
      <xdr:row>29</xdr:row>
      <xdr:rowOff>116476</xdr:rowOff>
    </xdr:from>
    <xdr:to>
      <xdr:col>15</xdr:col>
      <xdr:colOff>154547</xdr:colOff>
      <xdr:row>29</xdr:row>
      <xdr:rowOff>508386</xdr:rowOff>
    </xdr:to>
    <xdr:pic>
      <xdr:nvPicPr>
        <xdr:cNvPr id="320" name="TB1ATick" descr="Stock Photography Tick Check Mark Clip Art - Red Check Mark Transparent  Background, HD Png Download - kindpng" hidden="1">
          <a:extLst>
            <a:ext uri="{FF2B5EF4-FFF2-40B4-BE49-F238E27FC236}">
              <a16:creationId xmlns:a16="http://schemas.microsoft.com/office/drawing/2014/main" id="{00000000-0008-0000-0000-000040010000}"/>
            </a:ext>
          </a:extLst>
        </xdr:cNvPr>
        <xdr:cNvPicPr>
          <a:picLocks noChangeAspect="1" noChangeArrowheads="1"/>
        </xdr:cNvPicPr>
      </xdr:nvPicPr>
      <xdr:blipFill>
        <a:blip xmlns:r="http://schemas.openxmlformats.org/officeDocument/2006/relationships" r:embed="rId20" cstate="print">
          <a:clrChange>
            <a:clrFrom>
              <a:srgbClr val="F7F7F7"/>
            </a:clrFrom>
            <a:clrTo>
              <a:srgbClr val="F7F7F7">
                <a:alpha val="0"/>
              </a:srgbClr>
            </a:clrTo>
          </a:clrChange>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13803441" y="19368182"/>
          <a:ext cx="504135" cy="39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336111</xdr:colOff>
      <xdr:row>29</xdr:row>
      <xdr:rowOff>116476</xdr:rowOff>
    </xdr:from>
    <xdr:to>
      <xdr:col>15</xdr:col>
      <xdr:colOff>840246</xdr:colOff>
      <xdr:row>29</xdr:row>
      <xdr:rowOff>508386</xdr:rowOff>
    </xdr:to>
    <xdr:pic>
      <xdr:nvPicPr>
        <xdr:cNvPr id="322" name="TB1NTick" descr="Stock Photography Tick Check Mark Clip Art - Red Check Mark Transparent  Background, HD Png Download - kindpng" hidden="1">
          <a:extLst>
            <a:ext uri="{FF2B5EF4-FFF2-40B4-BE49-F238E27FC236}">
              <a16:creationId xmlns:a16="http://schemas.microsoft.com/office/drawing/2014/main" id="{00000000-0008-0000-0000-000042010000}"/>
            </a:ext>
          </a:extLst>
        </xdr:cNvPr>
        <xdr:cNvPicPr>
          <a:picLocks noChangeAspect="1" noChangeArrowheads="1"/>
        </xdr:cNvPicPr>
      </xdr:nvPicPr>
      <xdr:blipFill>
        <a:blip xmlns:r="http://schemas.openxmlformats.org/officeDocument/2006/relationships" r:embed="rId20" cstate="print">
          <a:clrChange>
            <a:clrFrom>
              <a:srgbClr val="F7F7F7"/>
            </a:clrFrom>
            <a:clrTo>
              <a:srgbClr val="F7F7F7">
                <a:alpha val="0"/>
              </a:srgbClr>
            </a:clrTo>
          </a:clrChange>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14489140" y="19368182"/>
          <a:ext cx="504135" cy="39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35692</xdr:colOff>
      <xdr:row>29</xdr:row>
      <xdr:rowOff>116476</xdr:rowOff>
    </xdr:from>
    <xdr:to>
      <xdr:col>16</xdr:col>
      <xdr:colOff>539827</xdr:colOff>
      <xdr:row>29</xdr:row>
      <xdr:rowOff>508386</xdr:rowOff>
    </xdr:to>
    <xdr:pic>
      <xdr:nvPicPr>
        <xdr:cNvPr id="324" name="TB1DTick" descr="Stock Photography Tick Check Mark Clip Art - Red Check Mark Transparent  Background, HD Png Download - kindpng" hidden="1">
          <a:extLst>
            <a:ext uri="{FF2B5EF4-FFF2-40B4-BE49-F238E27FC236}">
              <a16:creationId xmlns:a16="http://schemas.microsoft.com/office/drawing/2014/main" id="{00000000-0008-0000-0000-000044010000}"/>
            </a:ext>
          </a:extLst>
        </xdr:cNvPr>
        <xdr:cNvPicPr>
          <a:picLocks noChangeAspect="1" noChangeArrowheads="1"/>
        </xdr:cNvPicPr>
      </xdr:nvPicPr>
      <xdr:blipFill>
        <a:blip xmlns:r="http://schemas.openxmlformats.org/officeDocument/2006/relationships" r:embed="rId21" cstate="print">
          <a:clrChange>
            <a:clrFrom>
              <a:srgbClr val="F7F7F7"/>
            </a:clrFrom>
            <a:clrTo>
              <a:srgbClr val="F7F7F7">
                <a:alpha val="0"/>
              </a:srgbClr>
            </a:clrTo>
          </a:clrChange>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15174839" y="19368182"/>
          <a:ext cx="504135" cy="39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721391</xdr:colOff>
      <xdr:row>29</xdr:row>
      <xdr:rowOff>116476</xdr:rowOff>
    </xdr:from>
    <xdr:to>
      <xdr:col>17</xdr:col>
      <xdr:colOff>239408</xdr:colOff>
      <xdr:row>29</xdr:row>
      <xdr:rowOff>508386</xdr:rowOff>
    </xdr:to>
    <xdr:pic>
      <xdr:nvPicPr>
        <xdr:cNvPr id="326" name="TB1SDTick" descr="Stock Photography Tick Check Mark Clip Art - Red Check Mark Transparent  Background, HD Png Download - kindpng" hidden="1">
          <a:extLst>
            <a:ext uri="{FF2B5EF4-FFF2-40B4-BE49-F238E27FC236}">
              <a16:creationId xmlns:a16="http://schemas.microsoft.com/office/drawing/2014/main" id="{00000000-0008-0000-0000-000046010000}"/>
            </a:ext>
          </a:extLst>
        </xdr:cNvPr>
        <xdr:cNvPicPr>
          <a:picLocks noChangeAspect="1" noChangeArrowheads="1"/>
        </xdr:cNvPicPr>
      </xdr:nvPicPr>
      <xdr:blipFill>
        <a:blip xmlns:r="http://schemas.openxmlformats.org/officeDocument/2006/relationships" r:embed="rId20" cstate="print">
          <a:clrChange>
            <a:clrFrom>
              <a:srgbClr val="F7F7F7"/>
            </a:clrFrom>
            <a:clrTo>
              <a:srgbClr val="F7F7F7">
                <a:alpha val="0"/>
              </a:srgbClr>
            </a:clrTo>
          </a:clrChange>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15860538" y="19368182"/>
          <a:ext cx="504135" cy="39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420972</xdr:colOff>
      <xdr:row>29</xdr:row>
      <xdr:rowOff>110967</xdr:rowOff>
    </xdr:from>
    <xdr:to>
      <xdr:col>17</xdr:col>
      <xdr:colOff>925107</xdr:colOff>
      <xdr:row>29</xdr:row>
      <xdr:rowOff>502877</xdr:rowOff>
    </xdr:to>
    <xdr:pic>
      <xdr:nvPicPr>
        <xdr:cNvPr id="328" name="TB1NATick" descr="Stock Photography Tick Check Mark Clip Art - Red Check Mark Transparent  Background, HD Png Download - kindpng" hidden="1">
          <a:extLst>
            <a:ext uri="{FF2B5EF4-FFF2-40B4-BE49-F238E27FC236}">
              <a16:creationId xmlns:a16="http://schemas.microsoft.com/office/drawing/2014/main" id="{00000000-0008-0000-0000-000048010000}"/>
            </a:ext>
          </a:extLst>
        </xdr:cNvPr>
        <xdr:cNvPicPr>
          <a:picLocks noChangeAspect="1" noChangeArrowheads="1"/>
        </xdr:cNvPicPr>
      </xdr:nvPicPr>
      <xdr:blipFill>
        <a:blip xmlns:r="http://schemas.openxmlformats.org/officeDocument/2006/relationships" r:embed="rId20" cstate="print">
          <a:clrChange>
            <a:clrFrom>
              <a:srgbClr val="F7F7F7"/>
            </a:clrFrom>
            <a:clrTo>
              <a:srgbClr val="F7F7F7">
                <a:alpha val="0"/>
              </a:srgbClr>
            </a:clrTo>
          </a:clrChange>
          <a:duotone>
            <a:prstClr val="black"/>
            <a:schemeClr val="accent2">
              <a:tint val="45000"/>
              <a:satMod val="400000"/>
            </a:schemeClr>
          </a:duotone>
          <a:extLst>
            <a:ext uri="{28A0092B-C50C-407E-A947-70E740481C1C}">
              <a14:useLocalDpi xmlns:a14="http://schemas.microsoft.com/office/drawing/2010/main" val="0"/>
            </a:ext>
          </a:extLst>
        </a:blip>
        <a:srcRect/>
        <a:stretch>
          <a:fillRect/>
        </a:stretch>
      </xdr:blipFill>
      <xdr:spPr bwMode="auto">
        <a:xfrm>
          <a:off x="16546237" y="19362673"/>
          <a:ext cx="504135" cy="39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189438</xdr:colOff>
      <xdr:row>29</xdr:row>
      <xdr:rowOff>111028</xdr:rowOff>
    </xdr:from>
    <xdr:to>
      <xdr:col>1</xdr:col>
      <xdr:colOff>314940</xdr:colOff>
      <xdr:row>29</xdr:row>
      <xdr:rowOff>480628</xdr:rowOff>
    </xdr:to>
    <xdr:pic>
      <xdr:nvPicPr>
        <xdr:cNvPr id="329" name="TB1Check" hidden="1">
          <a:extLst>
            <a:ext uri="{FF2B5EF4-FFF2-40B4-BE49-F238E27FC236}">
              <a16:creationId xmlns:a16="http://schemas.microsoft.com/office/drawing/2014/main" id="{00000000-0008-0000-0000-000049010000}"/>
            </a:ext>
          </a:extLst>
        </xdr:cNvPr>
        <xdr:cNvPicPr>
          <a:picLocks/>
        </xdr:cNvPicPr>
      </xdr:nvPicPr>
      <xdr:blipFill rotWithShape="1">
        <a:blip xmlns:r="http://schemas.openxmlformats.org/officeDocument/2006/relationships" r:embed="rId10"/>
        <a:srcRect l="39264" t="6232" r="39207" b="12181"/>
        <a:stretch/>
      </xdr:blipFill>
      <xdr:spPr>
        <a:xfrm>
          <a:off x="536820" y="19362734"/>
          <a:ext cx="125502" cy="369600"/>
        </a:xfrm>
        <a:prstGeom prst="rect">
          <a:avLst/>
        </a:prstGeom>
      </xdr:spPr>
    </xdr:pic>
    <xdr:clientData/>
  </xdr:twoCellAnchor>
  <xdr:twoCellAnchor>
    <xdr:from>
      <xdr:col>2</xdr:col>
      <xdr:colOff>60929</xdr:colOff>
      <xdr:row>24</xdr:row>
      <xdr:rowOff>60060</xdr:rowOff>
    </xdr:from>
    <xdr:to>
      <xdr:col>13</xdr:col>
      <xdr:colOff>249377</xdr:colOff>
      <xdr:row>25</xdr:row>
      <xdr:rowOff>248992</xdr:rowOff>
    </xdr:to>
    <xdr:sp macro="" textlink="">
      <xdr:nvSpPr>
        <xdr:cNvPr id="332" name="Type B Q2 Question">
          <a:extLst>
            <a:ext uri="{FF2B5EF4-FFF2-40B4-BE49-F238E27FC236}">
              <a16:creationId xmlns:a16="http://schemas.microsoft.com/office/drawing/2014/main" id="{00000000-0008-0000-0000-00004C010000}"/>
            </a:ext>
          </a:extLst>
        </xdr:cNvPr>
        <xdr:cNvSpPr txBox="1">
          <a:spLocks/>
        </xdr:cNvSpPr>
      </xdr:nvSpPr>
      <xdr:spPr>
        <a:xfrm>
          <a:off x="1394429" y="16062060"/>
          <a:ext cx="11046948" cy="881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lang="en-AU" sz="1400">
              <a:solidFill>
                <a:schemeClr val="tx1">
                  <a:lumMod val="85000"/>
                  <a:lumOff val="15000"/>
                </a:schemeClr>
              </a:solidFill>
              <a:effectLst/>
              <a:latin typeface="+mn-lt"/>
              <a:ea typeface="+mn-ea"/>
              <a:cs typeface="+mn-cs"/>
            </a:rPr>
            <a:t>When purchasing a product, given the option, you always purchase a lifetime warranty over a 2 or 5 year warranty period. </a:t>
          </a:r>
        </a:p>
      </xdr:txBody>
    </xdr:sp>
    <xdr:clientData/>
  </xdr:twoCellAnchor>
  <xdr:twoCellAnchor>
    <xdr:from>
      <xdr:col>0</xdr:col>
      <xdr:colOff>260482</xdr:colOff>
      <xdr:row>25</xdr:row>
      <xdr:rowOff>248997</xdr:rowOff>
    </xdr:from>
    <xdr:to>
      <xdr:col>17</xdr:col>
      <xdr:colOff>856059</xdr:colOff>
      <xdr:row>25</xdr:row>
      <xdr:rowOff>248997</xdr:rowOff>
    </xdr:to>
    <xdr:cxnSp macro="">
      <xdr:nvCxnSpPr>
        <xdr:cNvPr id="333" name="Straight Connector 332">
          <a:extLst>
            <a:ext uri="{FF2B5EF4-FFF2-40B4-BE49-F238E27FC236}">
              <a16:creationId xmlns:a16="http://schemas.microsoft.com/office/drawing/2014/main" id="{00000000-0008-0000-0000-00004D010000}"/>
            </a:ext>
          </a:extLst>
        </xdr:cNvPr>
        <xdr:cNvCxnSpPr/>
      </xdr:nvCxnSpPr>
      <xdr:spPr>
        <a:xfrm>
          <a:off x="260482" y="16943724"/>
          <a:ext cx="16736122" cy="0"/>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620400</xdr:colOff>
      <xdr:row>24</xdr:row>
      <xdr:rowOff>260022</xdr:rowOff>
    </xdr:from>
    <xdr:to>
      <xdr:col>15</xdr:col>
      <xdr:colOff>139132</xdr:colOff>
      <xdr:row>24</xdr:row>
      <xdr:rowOff>664160</xdr:rowOff>
    </xdr:to>
    <xdr:pic>
      <xdr:nvPicPr>
        <xdr:cNvPr id="347" name="TB2ATick" descr="Stock Photography Tick Check Mark Clip Art - Red Check Mark Transparent  Background, HD Png Download - kindpng" hidden="1">
          <a:extLst>
            <a:ext uri="{FF2B5EF4-FFF2-40B4-BE49-F238E27FC236}">
              <a16:creationId xmlns:a16="http://schemas.microsoft.com/office/drawing/2014/main" id="{00000000-0008-0000-0000-00005B010000}"/>
            </a:ext>
          </a:extLst>
        </xdr:cNvPr>
        <xdr:cNvPicPr>
          <a:picLocks noChangeAspect="1" noChangeArrowheads="1"/>
        </xdr:cNvPicPr>
      </xdr:nvPicPr>
      <xdr:blipFill>
        <a:blip xmlns:r="http://schemas.openxmlformats.org/officeDocument/2006/relationships" r:embed="rId22" cstate="print">
          <a:clrChange>
            <a:clrFrom>
              <a:srgbClr val="F7F7F7"/>
            </a:clrFrom>
            <a:clrTo>
              <a:srgbClr val="F7F7F7">
                <a:alpha val="0"/>
              </a:srgbClr>
            </a:clrTo>
          </a:clrChange>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13799536" y="16262022"/>
          <a:ext cx="505869" cy="404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323079</xdr:colOff>
      <xdr:row>24</xdr:row>
      <xdr:rowOff>260022</xdr:rowOff>
    </xdr:from>
    <xdr:to>
      <xdr:col>15</xdr:col>
      <xdr:colOff>821818</xdr:colOff>
      <xdr:row>24</xdr:row>
      <xdr:rowOff>664160</xdr:rowOff>
    </xdr:to>
    <xdr:pic>
      <xdr:nvPicPr>
        <xdr:cNvPr id="350" name="TB2NTick" descr="Stock Photography Tick Check Mark Clip Art - Red Check Mark Transparent  Background, HD Png Download - kindpng" hidden="1">
          <a:extLst>
            <a:ext uri="{FF2B5EF4-FFF2-40B4-BE49-F238E27FC236}">
              <a16:creationId xmlns:a16="http://schemas.microsoft.com/office/drawing/2014/main" id="{00000000-0008-0000-0000-00005E010000}"/>
            </a:ext>
          </a:extLst>
        </xdr:cNvPr>
        <xdr:cNvPicPr>
          <a:picLocks noChangeAspect="1" noChangeArrowheads="1"/>
        </xdr:cNvPicPr>
      </xdr:nvPicPr>
      <xdr:blipFill>
        <a:blip xmlns:r="http://schemas.openxmlformats.org/officeDocument/2006/relationships" r:embed="rId23" cstate="print">
          <a:clrChange>
            <a:clrFrom>
              <a:srgbClr val="F7F7F7"/>
            </a:clrFrom>
            <a:clrTo>
              <a:srgbClr val="F7F7F7">
                <a:alpha val="0"/>
              </a:srgbClr>
            </a:clrTo>
          </a:clrChange>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14489352" y="16262022"/>
          <a:ext cx="498739" cy="404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18629</xdr:colOff>
      <xdr:row>24</xdr:row>
      <xdr:rowOff>260022</xdr:rowOff>
    </xdr:from>
    <xdr:to>
      <xdr:col>16</xdr:col>
      <xdr:colOff>517368</xdr:colOff>
      <xdr:row>24</xdr:row>
      <xdr:rowOff>664160</xdr:rowOff>
    </xdr:to>
    <xdr:pic>
      <xdr:nvPicPr>
        <xdr:cNvPr id="352" name="TB2DTick" descr="Stock Photography Tick Check Mark Clip Art - Red Check Mark Transparent  Background, HD Png Download - kindpng" hidden="1">
          <a:extLst>
            <a:ext uri="{FF2B5EF4-FFF2-40B4-BE49-F238E27FC236}">
              <a16:creationId xmlns:a16="http://schemas.microsoft.com/office/drawing/2014/main" id="{00000000-0008-0000-0000-000060010000}"/>
            </a:ext>
          </a:extLst>
        </xdr:cNvPr>
        <xdr:cNvPicPr>
          <a:picLocks noChangeAspect="1" noChangeArrowheads="1"/>
        </xdr:cNvPicPr>
      </xdr:nvPicPr>
      <xdr:blipFill>
        <a:blip xmlns:r="http://schemas.openxmlformats.org/officeDocument/2006/relationships" r:embed="rId24" cstate="print">
          <a:clrChange>
            <a:clrFrom>
              <a:srgbClr val="F7F7F7"/>
            </a:clrFrom>
            <a:clrTo>
              <a:srgbClr val="F7F7F7">
                <a:alpha val="0"/>
              </a:srgbClr>
            </a:clrTo>
          </a:clrChange>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15172038" y="16262022"/>
          <a:ext cx="498739" cy="404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701316</xdr:colOff>
      <xdr:row>24</xdr:row>
      <xdr:rowOff>260022</xdr:rowOff>
    </xdr:from>
    <xdr:to>
      <xdr:col>17</xdr:col>
      <xdr:colOff>220047</xdr:colOff>
      <xdr:row>24</xdr:row>
      <xdr:rowOff>664160</xdr:rowOff>
    </xdr:to>
    <xdr:pic>
      <xdr:nvPicPr>
        <xdr:cNvPr id="354" name="TB2SDTick" descr="Stock Photography Tick Check Mark Clip Art - Red Check Mark Transparent  Background, HD Png Download - kindpng" hidden="1">
          <a:extLst>
            <a:ext uri="{FF2B5EF4-FFF2-40B4-BE49-F238E27FC236}">
              <a16:creationId xmlns:a16="http://schemas.microsoft.com/office/drawing/2014/main" id="{00000000-0008-0000-0000-000062010000}"/>
            </a:ext>
          </a:extLst>
        </xdr:cNvPr>
        <xdr:cNvPicPr>
          <a:picLocks noChangeAspect="1" noChangeArrowheads="1"/>
        </xdr:cNvPicPr>
      </xdr:nvPicPr>
      <xdr:blipFill>
        <a:blip xmlns:r="http://schemas.openxmlformats.org/officeDocument/2006/relationships" r:embed="rId22" cstate="print">
          <a:clrChange>
            <a:clrFrom>
              <a:srgbClr val="F7F7F7"/>
            </a:clrFrom>
            <a:clrTo>
              <a:srgbClr val="F7F7F7">
                <a:alpha val="0"/>
              </a:srgbClr>
            </a:clrTo>
          </a:clrChange>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15854725" y="16262022"/>
          <a:ext cx="505867" cy="404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403996</xdr:colOff>
      <xdr:row>24</xdr:row>
      <xdr:rowOff>260022</xdr:rowOff>
    </xdr:from>
    <xdr:to>
      <xdr:col>17</xdr:col>
      <xdr:colOff>909865</xdr:colOff>
      <xdr:row>24</xdr:row>
      <xdr:rowOff>664160</xdr:rowOff>
    </xdr:to>
    <xdr:pic>
      <xdr:nvPicPr>
        <xdr:cNvPr id="356" name="TB2NATick" descr="Stock Photography Tick Check Mark Clip Art - Red Check Mark Transparent  Background, HD Png Download - kindpng" hidden="1">
          <a:extLst>
            <a:ext uri="{FF2B5EF4-FFF2-40B4-BE49-F238E27FC236}">
              <a16:creationId xmlns:a16="http://schemas.microsoft.com/office/drawing/2014/main" id="{00000000-0008-0000-0000-000064010000}"/>
            </a:ext>
          </a:extLst>
        </xdr:cNvPr>
        <xdr:cNvPicPr>
          <a:picLocks noChangeAspect="1" noChangeArrowheads="1"/>
        </xdr:cNvPicPr>
      </xdr:nvPicPr>
      <xdr:blipFill>
        <a:blip xmlns:r="http://schemas.openxmlformats.org/officeDocument/2006/relationships" r:embed="rId22" cstate="print">
          <a:clrChange>
            <a:clrFrom>
              <a:srgbClr val="F7F7F7"/>
            </a:clrFrom>
            <a:clrTo>
              <a:srgbClr val="F7F7F7">
                <a:alpha val="0"/>
              </a:srgbClr>
            </a:clrTo>
          </a:clrChange>
          <a:duotone>
            <a:prstClr val="black"/>
            <a:schemeClr val="accent2">
              <a:tint val="45000"/>
              <a:satMod val="400000"/>
            </a:schemeClr>
          </a:duotone>
          <a:extLst>
            <a:ext uri="{28A0092B-C50C-407E-A947-70E740481C1C}">
              <a14:useLocalDpi xmlns:a14="http://schemas.microsoft.com/office/drawing/2010/main" val="0"/>
            </a:ext>
          </a:extLst>
        </a:blip>
        <a:srcRect/>
        <a:stretch>
          <a:fillRect/>
        </a:stretch>
      </xdr:blipFill>
      <xdr:spPr bwMode="auto">
        <a:xfrm>
          <a:off x="16544541" y="16262022"/>
          <a:ext cx="505869" cy="4041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192213</xdr:colOff>
      <xdr:row>24</xdr:row>
      <xdr:rowOff>312314</xdr:rowOff>
    </xdr:from>
    <xdr:to>
      <xdr:col>1</xdr:col>
      <xdr:colOff>315944</xdr:colOff>
      <xdr:row>24</xdr:row>
      <xdr:rowOff>689463</xdr:rowOff>
    </xdr:to>
    <xdr:pic>
      <xdr:nvPicPr>
        <xdr:cNvPr id="357" name="TB2Check" hidden="1">
          <a:extLst>
            <a:ext uri="{FF2B5EF4-FFF2-40B4-BE49-F238E27FC236}">
              <a16:creationId xmlns:a16="http://schemas.microsoft.com/office/drawing/2014/main" id="{00000000-0008-0000-0000-000065010000}"/>
            </a:ext>
          </a:extLst>
        </xdr:cNvPr>
        <xdr:cNvPicPr>
          <a:picLocks noChangeAspect="1"/>
        </xdr:cNvPicPr>
      </xdr:nvPicPr>
      <xdr:blipFill rotWithShape="1">
        <a:blip xmlns:r="http://schemas.openxmlformats.org/officeDocument/2006/relationships" r:embed="rId10"/>
        <a:srcRect l="39264" t="6232" r="39207" b="12181"/>
        <a:stretch/>
      </xdr:blipFill>
      <xdr:spPr>
        <a:xfrm>
          <a:off x="538577" y="16314314"/>
          <a:ext cx="123731" cy="377149"/>
        </a:xfrm>
        <a:prstGeom prst="rect">
          <a:avLst/>
        </a:prstGeom>
      </xdr:spPr>
    </xdr:pic>
    <xdr:clientData/>
  </xdr:twoCellAnchor>
  <xdr:twoCellAnchor>
    <xdr:from>
      <xdr:col>2</xdr:col>
      <xdr:colOff>58863</xdr:colOff>
      <xdr:row>33</xdr:row>
      <xdr:rowOff>430811</xdr:rowOff>
    </xdr:from>
    <xdr:to>
      <xdr:col>13</xdr:col>
      <xdr:colOff>264603</xdr:colOff>
      <xdr:row>34</xdr:row>
      <xdr:rowOff>632108</xdr:rowOff>
    </xdr:to>
    <xdr:sp macro="" textlink="">
      <xdr:nvSpPr>
        <xdr:cNvPr id="359" name="Type B Q3 Question">
          <a:extLst>
            <a:ext uri="{FF2B5EF4-FFF2-40B4-BE49-F238E27FC236}">
              <a16:creationId xmlns:a16="http://schemas.microsoft.com/office/drawing/2014/main" id="{00000000-0008-0000-0000-000067010000}"/>
            </a:ext>
          </a:extLst>
        </xdr:cNvPr>
        <xdr:cNvSpPr txBox="1">
          <a:spLocks/>
        </xdr:cNvSpPr>
      </xdr:nvSpPr>
      <xdr:spPr>
        <a:xfrm>
          <a:off x="1392363" y="22416752"/>
          <a:ext cx="11053034" cy="884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lang="en-AU" sz="1400">
              <a:solidFill>
                <a:schemeClr val="tx1">
                  <a:lumMod val="85000"/>
                  <a:lumOff val="15000"/>
                </a:schemeClr>
              </a:solidFill>
              <a:effectLst/>
              <a:latin typeface="+mn-lt"/>
              <a:ea typeface="+mn-ea"/>
              <a:cs typeface="+mn-cs"/>
            </a:rPr>
            <a:t>You</a:t>
          </a:r>
          <a:r>
            <a:rPr lang="en-AU" sz="1400" baseline="0">
              <a:solidFill>
                <a:schemeClr val="tx1">
                  <a:lumMod val="85000"/>
                  <a:lumOff val="15000"/>
                </a:schemeClr>
              </a:solidFill>
              <a:effectLst/>
              <a:latin typeface="+mn-lt"/>
              <a:ea typeface="+mn-ea"/>
              <a:cs typeface="+mn-cs"/>
            </a:rPr>
            <a:t> dont mind spending more now to ensure essential items and/or emergency supplies are kept well stocked and stored as a contingency plan, just in case something goes wrong in the future. </a:t>
          </a:r>
          <a:endParaRPr lang="en-AU" sz="1400">
            <a:solidFill>
              <a:schemeClr val="tx1">
                <a:lumMod val="85000"/>
                <a:lumOff val="15000"/>
              </a:schemeClr>
            </a:solidFill>
            <a:effectLst/>
            <a:latin typeface="+mn-lt"/>
            <a:ea typeface="+mn-ea"/>
            <a:cs typeface="+mn-cs"/>
          </a:endParaRPr>
        </a:p>
      </xdr:txBody>
    </xdr:sp>
    <xdr:clientData/>
  </xdr:twoCellAnchor>
  <xdr:twoCellAnchor>
    <xdr:from>
      <xdr:col>0</xdr:col>
      <xdr:colOff>260482</xdr:colOff>
      <xdr:row>34</xdr:row>
      <xdr:rowOff>632113</xdr:rowOff>
    </xdr:from>
    <xdr:to>
      <xdr:col>17</xdr:col>
      <xdr:colOff>876806</xdr:colOff>
      <xdr:row>34</xdr:row>
      <xdr:rowOff>632113</xdr:rowOff>
    </xdr:to>
    <xdr:cxnSp macro="">
      <xdr:nvCxnSpPr>
        <xdr:cNvPr id="360" name="Straight Connector 359">
          <a:extLst>
            <a:ext uri="{FF2B5EF4-FFF2-40B4-BE49-F238E27FC236}">
              <a16:creationId xmlns:a16="http://schemas.microsoft.com/office/drawing/2014/main" id="{00000000-0008-0000-0000-000068010000}"/>
            </a:ext>
          </a:extLst>
        </xdr:cNvPr>
        <xdr:cNvCxnSpPr/>
      </xdr:nvCxnSpPr>
      <xdr:spPr>
        <a:xfrm>
          <a:off x="260482" y="23301613"/>
          <a:ext cx="16741589" cy="0"/>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637318</xdr:colOff>
      <xdr:row>33</xdr:row>
      <xdr:rowOff>634427</xdr:rowOff>
    </xdr:from>
    <xdr:to>
      <xdr:col>15</xdr:col>
      <xdr:colOff>157346</xdr:colOff>
      <xdr:row>34</xdr:row>
      <xdr:rowOff>356473</xdr:rowOff>
    </xdr:to>
    <xdr:pic>
      <xdr:nvPicPr>
        <xdr:cNvPr id="364" name="TB3ATick" descr="Stock Photography Tick Check Mark Clip Art - Red Check Mark Transparent  Background, HD Png Download - kindpng" hidden="1">
          <a:extLst>
            <a:ext uri="{FF2B5EF4-FFF2-40B4-BE49-F238E27FC236}">
              <a16:creationId xmlns:a16="http://schemas.microsoft.com/office/drawing/2014/main" id="{00000000-0008-0000-0000-00006C010000}"/>
            </a:ext>
          </a:extLst>
        </xdr:cNvPr>
        <xdr:cNvPicPr>
          <a:picLocks noChangeAspect="1" noChangeArrowheads="1"/>
        </xdr:cNvPicPr>
      </xdr:nvPicPr>
      <xdr:blipFill>
        <a:blip xmlns:r="http://schemas.openxmlformats.org/officeDocument/2006/relationships" r:embed="rId22" cstate="print">
          <a:clrChange>
            <a:clrFrom>
              <a:srgbClr val="F7F7F7"/>
            </a:clrFrom>
            <a:clrTo>
              <a:srgbClr val="F7F7F7">
                <a:alpha val="0"/>
              </a:srgbClr>
            </a:clrTo>
          </a:clrChange>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13804230" y="22620368"/>
          <a:ext cx="506145" cy="405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341394</xdr:colOff>
      <xdr:row>33</xdr:row>
      <xdr:rowOff>634427</xdr:rowOff>
    </xdr:from>
    <xdr:to>
      <xdr:col>15</xdr:col>
      <xdr:colOff>840405</xdr:colOff>
      <xdr:row>34</xdr:row>
      <xdr:rowOff>356473</xdr:rowOff>
    </xdr:to>
    <xdr:pic>
      <xdr:nvPicPr>
        <xdr:cNvPr id="366" name="TB3NTick" descr="Stock Photography Tick Check Mark Clip Art - Red Check Mark Transparent  Background, HD Png Download - kindpng" hidden="1">
          <a:extLst>
            <a:ext uri="{FF2B5EF4-FFF2-40B4-BE49-F238E27FC236}">
              <a16:creationId xmlns:a16="http://schemas.microsoft.com/office/drawing/2014/main" id="{00000000-0008-0000-0000-00006E010000}"/>
            </a:ext>
          </a:extLst>
        </xdr:cNvPr>
        <xdr:cNvPicPr>
          <a:picLocks noChangeAspect="1" noChangeArrowheads="1"/>
        </xdr:cNvPicPr>
      </xdr:nvPicPr>
      <xdr:blipFill>
        <a:blip xmlns:r="http://schemas.openxmlformats.org/officeDocument/2006/relationships" r:embed="rId23" cstate="print">
          <a:clrChange>
            <a:clrFrom>
              <a:srgbClr val="F7F7F7"/>
            </a:clrFrom>
            <a:clrTo>
              <a:srgbClr val="F7F7F7">
                <a:alpha val="0"/>
              </a:srgbClr>
            </a:clrTo>
          </a:clrChange>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14494423" y="22620368"/>
          <a:ext cx="499011" cy="405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38335</xdr:colOff>
      <xdr:row>33</xdr:row>
      <xdr:rowOff>634427</xdr:rowOff>
    </xdr:from>
    <xdr:to>
      <xdr:col>16</xdr:col>
      <xdr:colOff>537346</xdr:colOff>
      <xdr:row>34</xdr:row>
      <xdr:rowOff>356473</xdr:rowOff>
    </xdr:to>
    <xdr:pic>
      <xdr:nvPicPr>
        <xdr:cNvPr id="368" name="TB3DTick" descr="Stock Photography Tick Check Mark Clip Art - Red Check Mark Transparent  Background, HD Png Download - kindpng" hidden="1">
          <a:extLst>
            <a:ext uri="{FF2B5EF4-FFF2-40B4-BE49-F238E27FC236}">
              <a16:creationId xmlns:a16="http://schemas.microsoft.com/office/drawing/2014/main" id="{00000000-0008-0000-0000-000070010000}"/>
            </a:ext>
          </a:extLst>
        </xdr:cNvPr>
        <xdr:cNvPicPr>
          <a:picLocks noChangeAspect="1" noChangeArrowheads="1"/>
        </xdr:cNvPicPr>
      </xdr:nvPicPr>
      <xdr:blipFill>
        <a:blip xmlns:r="http://schemas.openxmlformats.org/officeDocument/2006/relationships" r:embed="rId24" cstate="print">
          <a:clrChange>
            <a:clrFrom>
              <a:srgbClr val="F7F7F7"/>
            </a:clrFrom>
            <a:clrTo>
              <a:srgbClr val="F7F7F7">
                <a:alpha val="0"/>
              </a:srgbClr>
            </a:clrTo>
          </a:clrChange>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15177482" y="22620368"/>
          <a:ext cx="499011" cy="405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721394</xdr:colOff>
      <xdr:row>33</xdr:row>
      <xdr:rowOff>634427</xdr:rowOff>
    </xdr:from>
    <xdr:to>
      <xdr:col>17</xdr:col>
      <xdr:colOff>241419</xdr:colOff>
      <xdr:row>34</xdr:row>
      <xdr:rowOff>356473</xdr:rowOff>
    </xdr:to>
    <xdr:pic>
      <xdr:nvPicPr>
        <xdr:cNvPr id="370" name="TB3SDTick" descr="Stock Photography Tick Check Mark Clip Art - Red Check Mark Transparent  Background, HD Png Download - kindpng" hidden="1">
          <a:extLst>
            <a:ext uri="{FF2B5EF4-FFF2-40B4-BE49-F238E27FC236}">
              <a16:creationId xmlns:a16="http://schemas.microsoft.com/office/drawing/2014/main" id="{00000000-0008-0000-0000-000072010000}"/>
            </a:ext>
          </a:extLst>
        </xdr:cNvPr>
        <xdr:cNvPicPr>
          <a:picLocks noChangeAspect="1" noChangeArrowheads="1"/>
        </xdr:cNvPicPr>
      </xdr:nvPicPr>
      <xdr:blipFill>
        <a:blip xmlns:r="http://schemas.openxmlformats.org/officeDocument/2006/relationships" r:embed="rId22" cstate="print">
          <a:clrChange>
            <a:clrFrom>
              <a:srgbClr val="F7F7F7"/>
            </a:clrFrom>
            <a:clrTo>
              <a:srgbClr val="F7F7F7">
                <a:alpha val="0"/>
              </a:srgbClr>
            </a:clrTo>
          </a:clrChange>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15860541" y="22620368"/>
          <a:ext cx="506143" cy="405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425466</xdr:colOff>
      <xdr:row>33</xdr:row>
      <xdr:rowOff>634427</xdr:rowOff>
    </xdr:from>
    <xdr:to>
      <xdr:col>17</xdr:col>
      <xdr:colOff>931611</xdr:colOff>
      <xdr:row>34</xdr:row>
      <xdr:rowOff>356473</xdr:rowOff>
    </xdr:to>
    <xdr:pic>
      <xdr:nvPicPr>
        <xdr:cNvPr id="372" name="TB3NATick" descr="Stock Photography Tick Check Mark Clip Art - Red Check Mark Transparent  Background, HD Png Download - kindpng" hidden="1">
          <a:extLst>
            <a:ext uri="{FF2B5EF4-FFF2-40B4-BE49-F238E27FC236}">
              <a16:creationId xmlns:a16="http://schemas.microsoft.com/office/drawing/2014/main" id="{00000000-0008-0000-0000-000074010000}"/>
            </a:ext>
          </a:extLst>
        </xdr:cNvPr>
        <xdr:cNvPicPr>
          <a:picLocks noChangeAspect="1" noChangeArrowheads="1"/>
        </xdr:cNvPicPr>
      </xdr:nvPicPr>
      <xdr:blipFill>
        <a:blip xmlns:r="http://schemas.openxmlformats.org/officeDocument/2006/relationships" r:embed="rId22" cstate="print">
          <a:clrChange>
            <a:clrFrom>
              <a:srgbClr val="F7F7F7"/>
            </a:clrFrom>
            <a:clrTo>
              <a:srgbClr val="F7F7F7">
                <a:alpha val="0"/>
              </a:srgbClr>
            </a:clrTo>
          </a:clrChange>
          <a:duotone>
            <a:prstClr val="black"/>
            <a:schemeClr val="accent2">
              <a:tint val="45000"/>
              <a:satMod val="400000"/>
            </a:schemeClr>
          </a:duotone>
          <a:extLst>
            <a:ext uri="{28A0092B-C50C-407E-A947-70E740481C1C}">
              <a14:useLocalDpi xmlns:a14="http://schemas.microsoft.com/office/drawing/2010/main" val="0"/>
            </a:ext>
          </a:extLst>
        </a:blip>
        <a:srcRect/>
        <a:stretch>
          <a:fillRect/>
        </a:stretch>
      </xdr:blipFill>
      <xdr:spPr bwMode="auto">
        <a:xfrm>
          <a:off x="16550731" y="22620368"/>
          <a:ext cx="506145" cy="405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180830</xdr:colOff>
      <xdr:row>33</xdr:row>
      <xdr:rowOff>675940</xdr:rowOff>
    </xdr:from>
    <xdr:to>
      <xdr:col>1</xdr:col>
      <xdr:colOff>304628</xdr:colOff>
      <xdr:row>34</xdr:row>
      <xdr:rowOff>374204</xdr:rowOff>
    </xdr:to>
    <xdr:pic>
      <xdr:nvPicPr>
        <xdr:cNvPr id="373" name="TB3Check" hidden="1">
          <a:extLst>
            <a:ext uri="{FF2B5EF4-FFF2-40B4-BE49-F238E27FC236}">
              <a16:creationId xmlns:a16="http://schemas.microsoft.com/office/drawing/2014/main" id="{00000000-0008-0000-0000-000075010000}"/>
            </a:ext>
          </a:extLst>
        </xdr:cNvPr>
        <xdr:cNvPicPr>
          <a:picLocks noChangeAspect="1"/>
        </xdr:cNvPicPr>
      </xdr:nvPicPr>
      <xdr:blipFill rotWithShape="1">
        <a:blip xmlns:r="http://schemas.openxmlformats.org/officeDocument/2006/relationships" r:embed="rId10"/>
        <a:srcRect l="39264" t="6232" r="39207" b="12181"/>
        <a:stretch/>
      </xdr:blipFill>
      <xdr:spPr>
        <a:xfrm>
          <a:off x="528212" y="22661881"/>
          <a:ext cx="123798" cy="381823"/>
        </a:xfrm>
        <a:prstGeom prst="rect">
          <a:avLst/>
        </a:prstGeom>
      </xdr:spPr>
    </xdr:pic>
    <xdr:clientData/>
  </xdr:twoCellAnchor>
  <xdr:twoCellAnchor>
    <xdr:from>
      <xdr:col>2</xdr:col>
      <xdr:colOff>58269</xdr:colOff>
      <xdr:row>30</xdr:row>
      <xdr:rowOff>324229</xdr:rowOff>
    </xdr:from>
    <xdr:to>
      <xdr:col>13</xdr:col>
      <xdr:colOff>258217</xdr:colOff>
      <xdr:row>31</xdr:row>
      <xdr:rowOff>485829</xdr:rowOff>
    </xdr:to>
    <xdr:sp macro="" textlink="">
      <xdr:nvSpPr>
        <xdr:cNvPr id="375" name="Type B Q4 Question">
          <a:extLst>
            <a:ext uri="{FF2B5EF4-FFF2-40B4-BE49-F238E27FC236}">
              <a16:creationId xmlns:a16="http://schemas.microsoft.com/office/drawing/2014/main" id="{00000000-0008-0000-0000-000077010000}"/>
            </a:ext>
          </a:extLst>
        </xdr:cNvPr>
        <xdr:cNvSpPr txBox="1">
          <a:spLocks/>
        </xdr:cNvSpPr>
      </xdr:nvSpPr>
      <xdr:spPr>
        <a:xfrm>
          <a:off x="1391769" y="20259494"/>
          <a:ext cx="11047242" cy="845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lang="en-AU" sz="1400">
              <a:solidFill>
                <a:schemeClr val="tx1">
                  <a:lumMod val="85000"/>
                  <a:lumOff val="15000"/>
                </a:schemeClr>
              </a:solidFill>
              <a:effectLst/>
              <a:latin typeface="+mn-lt"/>
              <a:ea typeface="+mn-ea"/>
              <a:cs typeface="+mn-cs"/>
            </a:rPr>
            <a:t>You consider yourself risk averse - meaning you don't tolerate any risk, no matter how small, and want to eliminate as much risk exposure as you can. </a:t>
          </a:r>
        </a:p>
      </xdr:txBody>
    </xdr:sp>
    <xdr:clientData/>
  </xdr:twoCellAnchor>
  <xdr:twoCellAnchor>
    <xdr:from>
      <xdr:col>0</xdr:col>
      <xdr:colOff>260482</xdr:colOff>
      <xdr:row>31</xdr:row>
      <xdr:rowOff>490804</xdr:rowOff>
    </xdr:from>
    <xdr:to>
      <xdr:col>17</xdr:col>
      <xdr:colOff>893173</xdr:colOff>
      <xdr:row>31</xdr:row>
      <xdr:rowOff>490804</xdr:rowOff>
    </xdr:to>
    <xdr:cxnSp macro="">
      <xdr:nvCxnSpPr>
        <xdr:cNvPr id="376" name="Straight Connector 375">
          <a:extLst>
            <a:ext uri="{FF2B5EF4-FFF2-40B4-BE49-F238E27FC236}">
              <a16:creationId xmlns:a16="http://schemas.microsoft.com/office/drawing/2014/main" id="{00000000-0008-0000-0000-000078010000}"/>
            </a:ext>
          </a:extLst>
        </xdr:cNvPr>
        <xdr:cNvCxnSpPr/>
      </xdr:nvCxnSpPr>
      <xdr:spPr>
        <a:xfrm>
          <a:off x="260482" y="21109628"/>
          <a:ext cx="16757956" cy="0"/>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630294</xdr:colOff>
      <xdr:row>30</xdr:row>
      <xdr:rowOff>505208</xdr:rowOff>
    </xdr:from>
    <xdr:to>
      <xdr:col>15</xdr:col>
      <xdr:colOff>150059</xdr:colOff>
      <xdr:row>31</xdr:row>
      <xdr:rowOff>212256</xdr:rowOff>
    </xdr:to>
    <xdr:pic>
      <xdr:nvPicPr>
        <xdr:cNvPr id="380" name="TB4ATick" descr="Stock Photography Tick Check Mark Clip Art - Red Check Mark Transparent  Background, HD Png Download - kindpng" hidden="1">
          <a:extLst>
            <a:ext uri="{FF2B5EF4-FFF2-40B4-BE49-F238E27FC236}">
              <a16:creationId xmlns:a16="http://schemas.microsoft.com/office/drawing/2014/main" id="{00000000-0008-0000-0000-00007C010000}"/>
            </a:ext>
          </a:extLst>
        </xdr:cNvPr>
        <xdr:cNvPicPr>
          <a:picLocks noChangeAspect="1" noChangeArrowheads="1"/>
        </xdr:cNvPicPr>
      </xdr:nvPicPr>
      <xdr:blipFill>
        <a:blip xmlns:r="http://schemas.openxmlformats.org/officeDocument/2006/relationships" r:embed="rId22" cstate="print">
          <a:clrChange>
            <a:clrFrom>
              <a:srgbClr val="F7F7F7"/>
            </a:clrFrom>
            <a:clrTo>
              <a:srgbClr val="F7F7F7">
                <a:alpha val="0"/>
              </a:srgbClr>
            </a:clrTo>
          </a:clrChange>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13797206" y="20440473"/>
          <a:ext cx="505882" cy="390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334012</xdr:colOff>
      <xdr:row>30</xdr:row>
      <xdr:rowOff>505208</xdr:rowOff>
    </xdr:from>
    <xdr:to>
      <xdr:col>15</xdr:col>
      <xdr:colOff>832764</xdr:colOff>
      <xdr:row>31</xdr:row>
      <xdr:rowOff>212256</xdr:rowOff>
    </xdr:to>
    <xdr:pic>
      <xdr:nvPicPr>
        <xdr:cNvPr id="382" name="TB4NTick" descr="Stock Photography Tick Check Mark Clip Art - Red Check Mark Transparent  Background, HD Png Download - kindpng" hidden="1">
          <a:extLst>
            <a:ext uri="{FF2B5EF4-FFF2-40B4-BE49-F238E27FC236}">
              <a16:creationId xmlns:a16="http://schemas.microsoft.com/office/drawing/2014/main" id="{00000000-0008-0000-0000-00007E010000}"/>
            </a:ext>
          </a:extLst>
        </xdr:cNvPr>
        <xdr:cNvPicPr>
          <a:picLocks noChangeAspect="1" noChangeArrowheads="1"/>
        </xdr:cNvPicPr>
      </xdr:nvPicPr>
      <xdr:blipFill>
        <a:blip xmlns:r="http://schemas.openxmlformats.org/officeDocument/2006/relationships" r:embed="rId23" cstate="print">
          <a:clrChange>
            <a:clrFrom>
              <a:srgbClr val="F7F7F7"/>
            </a:clrFrom>
            <a:clrTo>
              <a:srgbClr val="F7F7F7">
                <a:alpha val="0"/>
              </a:srgbClr>
            </a:clrTo>
          </a:clrChange>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14487041" y="20440473"/>
          <a:ext cx="498752" cy="390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30598</xdr:colOff>
      <xdr:row>30</xdr:row>
      <xdr:rowOff>505208</xdr:rowOff>
    </xdr:from>
    <xdr:to>
      <xdr:col>16</xdr:col>
      <xdr:colOff>529350</xdr:colOff>
      <xdr:row>31</xdr:row>
      <xdr:rowOff>212256</xdr:rowOff>
    </xdr:to>
    <xdr:pic>
      <xdr:nvPicPr>
        <xdr:cNvPr id="384" name="TB4DTick" descr="Stock Photography Tick Check Mark Clip Art - Red Check Mark Transparent  Background, HD Png Download - kindpng" hidden="1">
          <a:extLst>
            <a:ext uri="{FF2B5EF4-FFF2-40B4-BE49-F238E27FC236}">
              <a16:creationId xmlns:a16="http://schemas.microsoft.com/office/drawing/2014/main" id="{00000000-0008-0000-0000-000080010000}"/>
            </a:ext>
          </a:extLst>
        </xdr:cNvPr>
        <xdr:cNvPicPr>
          <a:picLocks noChangeAspect="1" noChangeArrowheads="1"/>
        </xdr:cNvPicPr>
      </xdr:nvPicPr>
      <xdr:blipFill>
        <a:blip xmlns:r="http://schemas.openxmlformats.org/officeDocument/2006/relationships" r:embed="rId24" cstate="print">
          <a:clrChange>
            <a:clrFrom>
              <a:srgbClr val="F7F7F7"/>
            </a:clrFrom>
            <a:clrTo>
              <a:srgbClr val="F7F7F7">
                <a:alpha val="0"/>
              </a:srgbClr>
            </a:clrTo>
          </a:clrChange>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15169745" y="20440473"/>
          <a:ext cx="498752" cy="390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713304</xdr:colOff>
      <xdr:row>30</xdr:row>
      <xdr:rowOff>505208</xdr:rowOff>
    </xdr:from>
    <xdr:to>
      <xdr:col>17</xdr:col>
      <xdr:colOff>233066</xdr:colOff>
      <xdr:row>31</xdr:row>
      <xdr:rowOff>212256</xdr:rowOff>
    </xdr:to>
    <xdr:pic>
      <xdr:nvPicPr>
        <xdr:cNvPr id="386" name="TB4SDTick" descr="Stock Photography Tick Check Mark Clip Art - Red Check Mark Transparent  Background, HD Png Download - kindpng" hidden="1">
          <a:extLst>
            <a:ext uri="{FF2B5EF4-FFF2-40B4-BE49-F238E27FC236}">
              <a16:creationId xmlns:a16="http://schemas.microsoft.com/office/drawing/2014/main" id="{00000000-0008-0000-0000-000082010000}"/>
            </a:ext>
          </a:extLst>
        </xdr:cNvPr>
        <xdr:cNvPicPr>
          <a:picLocks noChangeAspect="1" noChangeArrowheads="1"/>
        </xdr:cNvPicPr>
      </xdr:nvPicPr>
      <xdr:blipFill>
        <a:blip xmlns:r="http://schemas.openxmlformats.org/officeDocument/2006/relationships" r:embed="rId22" cstate="print">
          <a:clrChange>
            <a:clrFrom>
              <a:srgbClr val="F7F7F7"/>
            </a:clrFrom>
            <a:clrTo>
              <a:srgbClr val="F7F7F7">
                <a:alpha val="0"/>
              </a:srgbClr>
            </a:clrTo>
          </a:clrChange>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15852451" y="20440473"/>
          <a:ext cx="505880" cy="390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417018</xdr:colOff>
      <xdr:row>30</xdr:row>
      <xdr:rowOff>505208</xdr:rowOff>
    </xdr:from>
    <xdr:to>
      <xdr:col>17</xdr:col>
      <xdr:colOff>922900</xdr:colOff>
      <xdr:row>31</xdr:row>
      <xdr:rowOff>212256</xdr:rowOff>
    </xdr:to>
    <xdr:pic>
      <xdr:nvPicPr>
        <xdr:cNvPr id="388" name="TB4NATick" descr="Stock Photography Tick Check Mark Clip Art - Red Check Mark Transparent  Background, HD Png Download - kindpng" hidden="1">
          <a:extLst>
            <a:ext uri="{FF2B5EF4-FFF2-40B4-BE49-F238E27FC236}">
              <a16:creationId xmlns:a16="http://schemas.microsoft.com/office/drawing/2014/main" id="{00000000-0008-0000-0000-000084010000}"/>
            </a:ext>
          </a:extLst>
        </xdr:cNvPr>
        <xdr:cNvPicPr>
          <a:picLocks noChangeAspect="1" noChangeArrowheads="1"/>
        </xdr:cNvPicPr>
      </xdr:nvPicPr>
      <xdr:blipFill>
        <a:blip xmlns:r="http://schemas.openxmlformats.org/officeDocument/2006/relationships" r:embed="rId22" cstate="print">
          <a:clrChange>
            <a:clrFrom>
              <a:srgbClr val="F7F7F7"/>
            </a:clrFrom>
            <a:clrTo>
              <a:srgbClr val="F7F7F7">
                <a:alpha val="0"/>
              </a:srgbClr>
            </a:clrTo>
          </a:clrChange>
          <a:duotone>
            <a:prstClr val="black"/>
            <a:schemeClr val="accent2">
              <a:tint val="45000"/>
              <a:satMod val="400000"/>
            </a:schemeClr>
          </a:duotone>
          <a:extLst>
            <a:ext uri="{28A0092B-C50C-407E-A947-70E740481C1C}">
              <a14:useLocalDpi xmlns:a14="http://schemas.microsoft.com/office/drawing/2010/main" val="0"/>
            </a:ext>
          </a:extLst>
        </a:blip>
        <a:srcRect/>
        <a:stretch>
          <a:fillRect/>
        </a:stretch>
      </xdr:blipFill>
      <xdr:spPr bwMode="auto">
        <a:xfrm>
          <a:off x="16542283" y="20440473"/>
          <a:ext cx="505882" cy="390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180689</xdr:colOff>
      <xdr:row>30</xdr:row>
      <xdr:rowOff>555042</xdr:rowOff>
    </xdr:from>
    <xdr:to>
      <xdr:col>1</xdr:col>
      <xdr:colOff>304423</xdr:colOff>
      <xdr:row>31</xdr:row>
      <xdr:rowOff>242815</xdr:rowOff>
    </xdr:to>
    <xdr:pic>
      <xdr:nvPicPr>
        <xdr:cNvPr id="389" name="TB4Check" hidden="1">
          <a:extLst>
            <a:ext uri="{FF2B5EF4-FFF2-40B4-BE49-F238E27FC236}">
              <a16:creationId xmlns:a16="http://schemas.microsoft.com/office/drawing/2014/main" id="{00000000-0008-0000-0000-000085010000}"/>
            </a:ext>
          </a:extLst>
        </xdr:cNvPr>
        <xdr:cNvPicPr>
          <a:picLocks noChangeAspect="1"/>
        </xdr:cNvPicPr>
      </xdr:nvPicPr>
      <xdr:blipFill rotWithShape="1">
        <a:blip xmlns:r="http://schemas.openxmlformats.org/officeDocument/2006/relationships" r:embed="rId10"/>
        <a:srcRect l="39264" t="6232" r="39207" b="12181"/>
        <a:stretch/>
      </xdr:blipFill>
      <xdr:spPr>
        <a:xfrm>
          <a:off x="528071" y="20490307"/>
          <a:ext cx="123734" cy="371332"/>
        </a:xfrm>
        <a:prstGeom prst="rect">
          <a:avLst/>
        </a:prstGeom>
      </xdr:spPr>
    </xdr:pic>
    <xdr:clientData/>
  </xdr:twoCellAnchor>
  <xdr:twoCellAnchor>
    <xdr:from>
      <xdr:col>0</xdr:col>
      <xdr:colOff>297163</xdr:colOff>
      <xdr:row>18</xdr:row>
      <xdr:rowOff>478597</xdr:rowOff>
    </xdr:from>
    <xdr:to>
      <xdr:col>1</xdr:col>
      <xdr:colOff>606045</xdr:colOff>
      <xdr:row>19</xdr:row>
      <xdr:rowOff>440644</xdr:rowOff>
    </xdr:to>
    <xdr:sp macro="" textlink="">
      <xdr:nvSpPr>
        <xdr:cNvPr id="345" name="Marker Heading">
          <a:extLst>
            <a:ext uri="{FF2B5EF4-FFF2-40B4-BE49-F238E27FC236}">
              <a16:creationId xmlns:a16="http://schemas.microsoft.com/office/drawing/2014/main" id="{00000000-0008-0000-0000-000059010000}"/>
            </a:ext>
          </a:extLst>
        </xdr:cNvPr>
        <xdr:cNvSpPr txBox="1"/>
      </xdr:nvSpPr>
      <xdr:spPr>
        <a:xfrm>
          <a:off x="297163" y="12211156"/>
          <a:ext cx="656264" cy="645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050" b="1"/>
            <a:t>No Answer</a:t>
          </a:r>
        </a:p>
      </xdr:txBody>
    </xdr:sp>
    <xdr:clientData/>
  </xdr:twoCellAnchor>
  <xdr:twoCellAnchor>
    <xdr:from>
      <xdr:col>6</xdr:col>
      <xdr:colOff>211820</xdr:colOff>
      <xdr:row>7</xdr:row>
      <xdr:rowOff>172310</xdr:rowOff>
    </xdr:from>
    <xdr:to>
      <xdr:col>13</xdr:col>
      <xdr:colOff>571500</xdr:colOff>
      <xdr:row>13</xdr:row>
      <xdr:rowOff>640770</xdr:rowOff>
    </xdr:to>
    <xdr:grpSp>
      <xdr:nvGrpSpPr>
        <xdr:cNvPr id="10" name="How this model works" hidden="1">
          <a:extLst>
            <a:ext uri="{FF2B5EF4-FFF2-40B4-BE49-F238E27FC236}">
              <a16:creationId xmlns:a16="http://schemas.microsoft.com/office/drawing/2014/main" id="{00000000-0008-0000-0000-00000A000000}"/>
            </a:ext>
          </a:extLst>
        </xdr:cNvPr>
        <xdr:cNvGrpSpPr/>
      </xdr:nvGrpSpPr>
      <xdr:grpSpPr>
        <a:xfrm>
          <a:off x="5667740" y="4226150"/>
          <a:ext cx="7507240" cy="4674700"/>
          <a:chOff x="2744514" y="7850825"/>
          <a:chExt cx="5107914" cy="2663601"/>
        </a:xfrm>
        <a:effectLst>
          <a:outerShdw blurRad="50800" dist="38100" dir="2700000" algn="tl" rotWithShape="0">
            <a:prstClr val="black">
              <a:alpha val="40000"/>
            </a:prstClr>
          </a:outerShdw>
        </a:effectLst>
      </xdr:grpSpPr>
      <xdr:sp macro="" textlink="">
        <xdr:nvSpPr>
          <xdr:cNvPr id="7" name="Details" hidden="1">
            <a:extLst>
              <a:ext uri="{FF2B5EF4-FFF2-40B4-BE49-F238E27FC236}">
                <a16:creationId xmlns:a16="http://schemas.microsoft.com/office/drawing/2014/main" id="{00000000-0008-0000-0000-000007000000}"/>
              </a:ext>
            </a:extLst>
          </xdr:cNvPr>
          <xdr:cNvSpPr/>
        </xdr:nvSpPr>
        <xdr:spPr>
          <a:xfrm>
            <a:off x="2744514" y="8152614"/>
            <a:ext cx="5107914" cy="2361812"/>
          </a:xfrm>
          <a:prstGeom prst="rect">
            <a:avLst/>
          </a:prstGeom>
          <a:solidFill>
            <a:schemeClr val="bg1">
              <a:lumMod val="95000"/>
            </a:schemeClr>
          </a:solid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AU" sz="1400">
              <a:solidFill>
                <a:schemeClr val="tx1"/>
              </a:solidFill>
              <a:effectLst/>
              <a:latin typeface="+mn-lt"/>
              <a:ea typeface="+mn-ea"/>
              <a:cs typeface="+mn-cs"/>
            </a:endParaRPr>
          </a:p>
          <a:p>
            <a:r>
              <a:rPr lang="en-AU" sz="1400">
                <a:solidFill>
                  <a:schemeClr val="tx1"/>
                </a:solidFill>
                <a:effectLst/>
                <a:latin typeface="+mn-lt"/>
                <a:ea typeface="+mn-ea"/>
                <a:cs typeface="+mn-cs"/>
              </a:rPr>
              <a:t>The Risk Philosophy question</a:t>
            </a:r>
            <a:r>
              <a:rPr lang="en-AU" sz="1400" baseline="0">
                <a:solidFill>
                  <a:schemeClr val="tx1"/>
                </a:solidFill>
                <a:effectLst/>
                <a:latin typeface="+mn-lt"/>
                <a:ea typeface="+mn-ea"/>
                <a:cs typeface="+mn-cs"/>
              </a:rPr>
              <a:t> is a single question intended to gauge an individual's preferred action in a specific scenario when it comes to risk.  The answer to this question is weighted 3 times more than all other questions when determining an individual's risk profile however the answer provides an equal weighting to all other questions when determining their benefit period propensity. </a:t>
            </a:r>
            <a:endParaRPr lang="en-AU" sz="1400">
              <a:solidFill>
                <a:schemeClr val="tx1"/>
              </a:solidFill>
              <a:effectLst/>
              <a:latin typeface="+mn-lt"/>
              <a:ea typeface="+mn-ea"/>
              <a:cs typeface="+mn-cs"/>
            </a:endParaRPr>
          </a:p>
          <a:p>
            <a:endParaRPr lang="en-AU" sz="1400">
              <a:solidFill>
                <a:schemeClr val="tx1"/>
              </a:solidFill>
              <a:effectLst/>
              <a:latin typeface="+mn-lt"/>
              <a:ea typeface="+mn-ea"/>
              <a:cs typeface="+mn-cs"/>
            </a:endParaRPr>
          </a:p>
          <a:p>
            <a:r>
              <a:rPr lang="en-AU" sz="1400">
                <a:solidFill>
                  <a:schemeClr val="tx1"/>
                </a:solidFill>
                <a:effectLst/>
                <a:latin typeface="+mn-lt"/>
                <a:ea typeface="+mn-ea"/>
                <a:cs typeface="+mn-cs"/>
              </a:rPr>
              <a:t>The 'Scaling</a:t>
            </a:r>
            <a:r>
              <a:rPr lang="en-AU" sz="1400" baseline="0">
                <a:solidFill>
                  <a:schemeClr val="tx1"/>
                </a:solidFill>
                <a:effectLst/>
                <a:latin typeface="+mn-lt"/>
                <a:ea typeface="+mn-ea"/>
                <a:cs typeface="+mn-cs"/>
              </a:rPr>
              <a:t> Questions' section are presented as statements, each of which assumes either a preference towards short benefit periods or a preference towards long benefit periods. Time should be taken to consider how each statement applies to individual experiences and/or personal philosophies and are answered </a:t>
            </a:r>
            <a:r>
              <a:rPr lang="en-AU" sz="1400">
                <a:solidFill>
                  <a:schemeClr val="tx1"/>
                </a:solidFill>
                <a:effectLst/>
                <a:latin typeface="+mn-lt"/>
                <a:ea typeface="+mn-ea"/>
                <a:cs typeface="+mn-cs"/>
              </a:rPr>
              <a:t>by</a:t>
            </a:r>
            <a:r>
              <a:rPr lang="en-AU" sz="1400" baseline="0">
                <a:solidFill>
                  <a:schemeClr val="tx1"/>
                </a:solidFill>
                <a:effectLst/>
                <a:latin typeface="+mn-lt"/>
                <a:ea typeface="+mn-ea"/>
                <a:cs typeface="+mn-cs"/>
              </a:rPr>
              <a:t> selecting </a:t>
            </a:r>
            <a:r>
              <a:rPr lang="en-AU" sz="1400">
                <a:solidFill>
                  <a:schemeClr val="tx1"/>
                </a:solidFill>
                <a:effectLst/>
                <a:latin typeface="+mn-lt"/>
                <a:ea typeface="+mn-ea"/>
                <a:cs typeface="+mn-cs"/>
              </a:rPr>
              <a:t>either </a:t>
            </a:r>
            <a:r>
              <a:rPr lang="en-AU" sz="1400" i="1">
                <a:solidFill>
                  <a:schemeClr val="tx1"/>
                </a:solidFill>
                <a:effectLst/>
                <a:latin typeface="+mn-lt"/>
                <a:ea typeface="+mn-ea"/>
                <a:cs typeface="+mn-cs"/>
              </a:rPr>
              <a:t>‘strongly agree’, ‘agree’, ‘neutral’, ‘disagree’, ‘strongly disagree’,</a:t>
            </a:r>
            <a:r>
              <a:rPr lang="en-AU" sz="1400">
                <a:solidFill>
                  <a:schemeClr val="tx1"/>
                </a:solidFill>
                <a:effectLst/>
                <a:latin typeface="+mn-lt"/>
                <a:ea typeface="+mn-ea"/>
                <a:cs typeface="+mn-cs"/>
              </a:rPr>
              <a:t> or </a:t>
            </a:r>
            <a:r>
              <a:rPr lang="en-AU" sz="1400" i="1">
                <a:solidFill>
                  <a:schemeClr val="tx1"/>
                </a:solidFill>
                <a:effectLst/>
                <a:latin typeface="+mn-lt"/>
                <a:ea typeface="+mn-ea"/>
                <a:cs typeface="+mn-cs"/>
              </a:rPr>
              <a:t>‘not applicable’</a:t>
            </a:r>
            <a:r>
              <a:rPr lang="en-AU" sz="1400">
                <a:solidFill>
                  <a:schemeClr val="tx1"/>
                </a:solidFill>
                <a:effectLst/>
                <a:latin typeface="+mn-lt"/>
                <a:ea typeface="+mn-ea"/>
                <a:cs typeface="+mn-cs"/>
              </a:rPr>
              <a:t>.  </a:t>
            </a:r>
            <a:endParaRPr lang="en-AU" sz="1400">
              <a:solidFill>
                <a:sysClr val="windowText" lastClr="000000"/>
              </a:solidFill>
            </a:endParaRPr>
          </a:p>
          <a:p>
            <a:pPr algn="l"/>
            <a:endParaRPr lang="en-AU" sz="1400">
              <a:solidFill>
                <a:sysClr val="windowText" lastClr="000000"/>
              </a:solidFill>
            </a:endParaRPr>
          </a:p>
          <a:p>
            <a:pPr algn="l"/>
            <a:r>
              <a:rPr lang="en-AU" sz="1400">
                <a:solidFill>
                  <a:sysClr val="windowText" lastClr="000000"/>
                </a:solidFill>
              </a:rPr>
              <a:t>The displayed propensity result is calculated using the average rating of all answered questions, whereby all questions</a:t>
            </a:r>
            <a:r>
              <a:rPr lang="en-AU" sz="1400" baseline="0">
                <a:solidFill>
                  <a:sysClr val="windowText" lastClr="000000"/>
                </a:solidFill>
              </a:rPr>
              <a:t> provide an equal weighting when working out the benefit period propensity</a:t>
            </a:r>
            <a:r>
              <a:rPr lang="en-AU" sz="1400">
                <a:solidFill>
                  <a:sysClr val="windowText" lastClr="000000"/>
                </a:solidFill>
              </a:rPr>
              <a:t>.   Any questions rated ‘not applicable’ or have not been answered are excluded from the overall result. Any results obtained by using this model does not constitute a specific recommendation.   </a:t>
            </a:r>
          </a:p>
          <a:p>
            <a:pPr algn="l"/>
            <a:endParaRPr lang="en-AU" sz="1400">
              <a:solidFill>
                <a:sysClr val="windowText" lastClr="000000"/>
              </a:solidFill>
            </a:endParaRPr>
          </a:p>
          <a:p>
            <a:pPr algn="l"/>
            <a:endParaRPr lang="en-AU" sz="1400">
              <a:solidFill>
                <a:sysClr val="windowText" lastClr="000000"/>
              </a:solidFill>
            </a:endParaRPr>
          </a:p>
          <a:p>
            <a:pPr algn="l"/>
            <a:endParaRPr lang="en-AU" sz="1400">
              <a:solidFill>
                <a:sysClr val="windowText" lastClr="000000"/>
              </a:solidFill>
            </a:endParaRPr>
          </a:p>
        </xdr:txBody>
      </xdr:sp>
      <xdr:sp macro="" textlink="">
        <xdr:nvSpPr>
          <xdr:cNvPr id="8" name="Header" hidden="1">
            <a:extLst>
              <a:ext uri="{FF2B5EF4-FFF2-40B4-BE49-F238E27FC236}">
                <a16:creationId xmlns:a16="http://schemas.microsoft.com/office/drawing/2014/main" id="{00000000-0008-0000-0000-000008000000}"/>
              </a:ext>
            </a:extLst>
          </xdr:cNvPr>
          <xdr:cNvSpPr/>
        </xdr:nvSpPr>
        <xdr:spPr>
          <a:xfrm>
            <a:off x="2744514" y="7850825"/>
            <a:ext cx="5107914" cy="299060"/>
          </a:xfrm>
          <a:prstGeom prst="rect">
            <a:avLst/>
          </a:prstGeom>
          <a:solidFill>
            <a:schemeClr val="tx1">
              <a:lumMod val="75000"/>
              <a:lumOff val="2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2000" b="1">
                <a:solidFill>
                  <a:schemeClr val="lt1"/>
                </a:solidFill>
                <a:effectLst/>
                <a:latin typeface="+mn-lt"/>
                <a:ea typeface="+mn-ea"/>
                <a:cs typeface="+mn-cs"/>
              </a:rPr>
              <a:t>How this model works</a:t>
            </a:r>
            <a:endParaRPr lang="en-AU" sz="2000">
              <a:effectLst/>
            </a:endParaRPr>
          </a:p>
        </xdr:txBody>
      </xdr:sp>
      <xdr:sp macro="[0]!HowThisModelWorksCloseButton_Click" textlink="">
        <xdr:nvSpPr>
          <xdr:cNvPr id="9" name="Close Button" hidden="1">
            <a:extLst>
              <a:ext uri="{FF2B5EF4-FFF2-40B4-BE49-F238E27FC236}">
                <a16:creationId xmlns:a16="http://schemas.microsoft.com/office/drawing/2014/main" id="{00000000-0008-0000-0000-000009000000}"/>
              </a:ext>
            </a:extLst>
          </xdr:cNvPr>
          <xdr:cNvSpPr/>
        </xdr:nvSpPr>
        <xdr:spPr>
          <a:xfrm>
            <a:off x="7134493" y="7909846"/>
            <a:ext cx="620588" cy="185344"/>
          </a:xfrm>
          <a:prstGeom prst="roundRect">
            <a:avLst/>
          </a:prstGeom>
          <a:solidFill>
            <a:srgbClr val="8A0000"/>
          </a:solidFill>
          <a:ln>
            <a:solidFill>
              <a:srgbClr val="8A0000"/>
            </a:solidFill>
          </a:ln>
          <a:scene3d>
            <a:camera prst="orthographicFront"/>
            <a:lightRig rig="threePt" dir="t"/>
          </a:scene3d>
          <a:sp3d>
            <a:bevelT w="25400" h="2540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AU" sz="1600" b="1"/>
              <a:t>Close</a:t>
            </a:r>
          </a:p>
        </xdr:txBody>
      </xdr:sp>
    </xdr:grpSp>
    <xdr:clientData/>
  </xdr:twoCellAnchor>
  <xdr:twoCellAnchor>
    <xdr:from>
      <xdr:col>0</xdr:col>
      <xdr:colOff>266537</xdr:colOff>
      <xdr:row>18</xdr:row>
      <xdr:rowOff>364160</xdr:rowOff>
    </xdr:from>
    <xdr:to>
      <xdr:col>18</xdr:col>
      <xdr:colOff>2077</xdr:colOff>
      <xdr:row>22</xdr:row>
      <xdr:rowOff>314327</xdr:rowOff>
    </xdr:to>
    <xdr:grpSp>
      <xdr:nvGrpSpPr>
        <xdr:cNvPr id="61" name="Group 60">
          <a:extLst>
            <a:ext uri="{FF2B5EF4-FFF2-40B4-BE49-F238E27FC236}">
              <a16:creationId xmlns:a16="http://schemas.microsoft.com/office/drawing/2014/main" id="{00000000-0008-0000-0000-00003D000000}"/>
            </a:ext>
          </a:extLst>
        </xdr:cNvPr>
        <xdr:cNvGrpSpPr/>
      </xdr:nvGrpSpPr>
      <xdr:grpSpPr>
        <a:xfrm>
          <a:off x="266537" y="12053240"/>
          <a:ext cx="17444420" cy="2693367"/>
          <a:chOff x="266537" y="12096719"/>
          <a:chExt cx="16846922" cy="2684402"/>
        </a:xfrm>
      </xdr:grpSpPr>
      <xdr:sp macro="" textlink="">
        <xdr:nvSpPr>
          <xdr:cNvPr id="286" name="Risk Philosophy">
            <a:extLst>
              <a:ext uri="{FF2B5EF4-FFF2-40B4-BE49-F238E27FC236}">
                <a16:creationId xmlns:a16="http://schemas.microsoft.com/office/drawing/2014/main" id="{00000000-0008-0000-0000-00001E010000}"/>
              </a:ext>
            </a:extLst>
          </xdr:cNvPr>
          <xdr:cNvSpPr txBox="1">
            <a:spLocks/>
          </xdr:cNvSpPr>
        </xdr:nvSpPr>
        <xdr:spPr>
          <a:xfrm>
            <a:off x="1428750" y="12812748"/>
            <a:ext cx="11673446" cy="672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lang="en-AU" sz="1400" b="1">
                <a:solidFill>
                  <a:schemeClr val="tx1">
                    <a:lumMod val="75000"/>
                    <a:lumOff val="25000"/>
                  </a:schemeClr>
                </a:solidFill>
                <a:effectLst/>
                <a:latin typeface="+mn-lt"/>
                <a:ea typeface="+mn-ea"/>
                <a:cs typeface="+mn-cs"/>
              </a:rPr>
              <a:t>You have just finished</a:t>
            </a:r>
            <a:r>
              <a:rPr lang="en-AU" sz="1400" b="1" baseline="0">
                <a:solidFill>
                  <a:schemeClr val="tx1">
                    <a:lumMod val="75000"/>
                    <a:lumOff val="25000"/>
                  </a:schemeClr>
                </a:solidFill>
                <a:effectLst/>
                <a:latin typeface="+mn-lt"/>
                <a:ea typeface="+mn-ea"/>
                <a:cs typeface="+mn-cs"/>
              </a:rPr>
              <a:t> saving for a "once-in-a-lifetime" luxury holiday; however, 3 weeks before you plan to leave, you lose your job.  You would: </a:t>
            </a:r>
            <a:endParaRPr lang="en-AU" sz="1400" b="1">
              <a:solidFill>
                <a:schemeClr val="tx1">
                  <a:lumMod val="75000"/>
                  <a:lumOff val="25000"/>
                </a:schemeClr>
              </a:solidFill>
              <a:effectLst/>
              <a:latin typeface="+mn-lt"/>
              <a:ea typeface="+mn-ea"/>
              <a:cs typeface="+mn-cs"/>
            </a:endParaRPr>
          </a:p>
        </xdr:txBody>
      </xdr:sp>
      <xdr:sp macro="" textlink="">
        <xdr:nvSpPr>
          <xdr:cNvPr id="293" name="Risk Philosophy Conservative answer">
            <a:extLst>
              <a:ext uri="{FF2B5EF4-FFF2-40B4-BE49-F238E27FC236}">
                <a16:creationId xmlns:a16="http://schemas.microsoft.com/office/drawing/2014/main" id="{00000000-0008-0000-0000-000025010000}"/>
              </a:ext>
            </a:extLst>
          </xdr:cNvPr>
          <xdr:cNvSpPr txBox="1">
            <a:spLocks/>
          </xdr:cNvSpPr>
        </xdr:nvSpPr>
        <xdr:spPr>
          <a:xfrm>
            <a:off x="954630" y="13397422"/>
            <a:ext cx="4037486" cy="1383697"/>
          </a:xfrm>
          <a:prstGeom prst="rect">
            <a:avLst/>
          </a:prstGeom>
          <a:solidFill>
            <a:srgbClr val="FFFBF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216000" rtlCol="0" anchor="t" anchorCtr="0"/>
          <a:lstStyle/>
          <a:p>
            <a:pPr algn="ctr"/>
            <a:r>
              <a:rPr lang="en-AU" sz="1400">
                <a:solidFill>
                  <a:schemeClr val="tx1">
                    <a:lumMod val="75000"/>
                    <a:lumOff val="25000"/>
                  </a:schemeClr>
                </a:solidFill>
                <a:effectLst/>
                <a:latin typeface="+mn-lt"/>
                <a:ea typeface="+mn-ea"/>
                <a:cs typeface="+mn-cs"/>
              </a:rPr>
              <a:t>Cancel</a:t>
            </a:r>
            <a:r>
              <a:rPr lang="en-AU" sz="1400" baseline="0">
                <a:solidFill>
                  <a:schemeClr val="tx1">
                    <a:lumMod val="75000"/>
                    <a:lumOff val="25000"/>
                  </a:schemeClr>
                </a:solidFill>
                <a:effectLst/>
                <a:latin typeface="+mn-lt"/>
                <a:ea typeface="+mn-ea"/>
                <a:cs typeface="+mn-cs"/>
              </a:rPr>
              <a:t> the holiday.  </a:t>
            </a:r>
          </a:p>
        </xdr:txBody>
      </xdr:sp>
      <xdr:grpSp>
        <xdr:nvGrpSpPr>
          <xdr:cNvPr id="50" name="Group 49">
            <a:extLst>
              <a:ext uri="{FF2B5EF4-FFF2-40B4-BE49-F238E27FC236}">
                <a16:creationId xmlns:a16="http://schemas.microsoft.com/office/drawing/2014/main" id="{00000000-0008-0000-0000-000032000000}"/>
              </a:ext>
            </a:extLst>
          </xdr:cNvPr>
          <xdr:cNvGrpSpPr/>
        </xdr:nvGrpSpPr>
        <xdr:grpSpPr>
          <a:xfrm>
            <a:off x="5002671" y="13397424"/>
            <a:ext cx="4035589" cy="1383697"/>
            <a:chOff x="5035048" y="13401677"/>
            <a:chExt cx="4063208" cy="1377043"/>
          </a:xfrm>
        </xdr:grpSpPr>
        <xdr:sp macro="" textlink="">
          <xdr:nvSpPr>
            <xdr:cNvPr id="304" name="Risk Philosophy Balanced answer">
              <a:extLst>
                <a:ext uri="{FF2B5EF4-FFF2-40B4-BE49-F238E27FC236}">
                  <a16:creationId xmlns:a16="http://schemas.microsoft.com/office/drawing/2014/main" id="{00000000-0008-0000-0000-000030010000}"/>
                </a:ext>
              </a:extLst>
            </xdr:cNvPr>
            <xdr:cNvSpPr txBox="1">
              <a:spLocks/>
            </xdr:cNvSpPr>
          </xdr:nvSpPr>
          <xdr:spPr>
            <a:xfrm>
              <a:off x="5035048" y="13401677"/>
              <a:ext cx="4063208" cy="1377043"/>
            </a:xfrm>
            <a:prstGeom prst="rect">
              <a:avLst/>
            </a:prstGeom>
            <a:solidFill>
              <a:srgbClr val="F6FBF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216000" rtlCol="0" anchor="t" anchorCtr="0"/>
            <a:lstStyle/>
            <a:p>
              <a:pPr algn="ctr"/>
              <a:r>
                <a:rPr lang="en-AU" sz="1400">
                  <a:solidFill>
                    <a:schemeClr val="tx1">
                      <a:lumMod val="75000"/>
                      <a:lumOff val="25000"/>
                    </a:schemeClr>
                  </a:solidFill>
                  <a:effectLst/>
                  <a:latin typeface="+mn-lt"/>
                  <a:ea typeface="+mn-ea"/>
                  <a:cs typeface="+mn-cs"/>
                </a:rPr>
                <a:t>Take</a:t>
              </a:r>
              <a:r>
                <a:rPr lang="en-AU" sz="1400" baseline="0">
                  <a:solidFill>
                    <a:schemeClr val="tx1">
                      <a:lumMod val="75000"/>
                      <a:lumOff val="25000"/>
                    </a:schemeClr>
                  </a:solidFill>
                  <a:effectLst/>
                  <a:latin typeface="+mn-lt"/>
                  <a:ea typeface="+mn-ea"/>
                  <a:cs typeface="+mn-cs"/>
                </a:rPr>
                <a:t> a much more modest vacation.</a:t>
              </a:r>
            </a:p>
          </xdr:txBody>
        </xdr:sp>
        <xdr:pic>
          <xdr:nvPicPr>
            <xdr:cNvPr id="397" name="RPBTick" descr="Stock Photography Tick Check Mark Clip Art - Red Check Mark Transparent  Background, HD Png Download - kindpng" hidden="1">
              <a:extLst>
                <a:ext uri="{FF2B5EF4-FFF2-40B4-BE49-F238E27FC236}">
                  <a16:creationId xmlns:a16="http://schemas.microsoft.com/office/drawing/2014/main" id="{00000000-0008-0000-0000-00008D010000}"/>
                </a:ext>
              </a:extLst>
            </xdr:cNvPr>
            <xdr:cNvPicPr>
              <a:picLocks noChangeAspect="1" noChangeArrowheads="1"/>
            </xdr:cNvPicPr>
          </xdr:nvPicPr>
          <xdr:blipFill>
            <a:blip xmlns:r="http://schemas.openxmlformats.org/officeDocument/2006/relationships" r:embed="rId25" cstate="print">
              <a:clrChange>
                <a:clrFrom>
                  <a:srgbClr val="F7F7F7"/>
                </a:clrFrom>
                <a:clrTo>
                  <a:srgbClr val="F7F7F7">
                    <a:alpha val="0"/>
                  </a:srgbClr>
                </a:clrTo>
              </a:clrChange>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6874112" y="14203942"/>
              <a:ext cx="511204" cy="392798"/>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49" name="Group 48">
            <a:extLst>
              <a:ext uri="{FF2B5EF4-FFF2-40B4-BE49-F238E27FC236}">
                <a16:creationId xmlns:a16="http://schemas.microsoft.com/office/drawing/2014/main" id="{00000000-0008-0000-0000-000031000000}"/>
              </a:ext>
            </a:extLst>
          </xdr:cNvPr>
          <xdr:cNvGrpSpPr/>
        </xdr:nvGrpSpPr>
        <xdr:grpSpPr>
          <a:xfrm>
            <a:off x="9048814" y="13397422"/>
            <a:ext cx="4037832" cy="1383697"/>
            <a:chOff x="9108882" y="13401675"/>
            <a:chExt cx="4065466" cy="1377043"/>
          </a:xfrm>
        </xdr:grpSpPr>
        <xdr:sp macro="" textlink="">
          <xdr:nvSpPr>
            <xdr:cNvPr id="305" name="Risk Philosophy Growth Answer">
              <a:extLst>
                <a:ext uri="{FF2B5EF4-FFF2-40B4-BE49-F238E27FC236}">
                  <a16:creationId xmlns:a16="http://schemas.microsoft.com/office/drawing/2014/main" id="{00000000-0008-0000-0000-000031010000}"/>
                </a:ext>
              </a:extLst>
            </xdr:cNvPr>
            <xdr:cNvSpPr txBox="1">
              <a:spLocks/>
            </xdr:cNvSpPr>
          </xdr:nvSpPr>
          <xdr:spPr>
            <a:xfrm>
              <a:off x="9108882" y="13401675"/>
              <a:ext cx="4065466" cy="1377043"/>
            </a:xfrm>
            <a:prstGeom prst="rect">
              <a:avLst/>
            </a:prstGeom>
            <a:solidFill>
              <a:srgbClr val="FCFDF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216000" rtlCol="0" anchor="t" anchorCtr="0"/>
            <a:lstStyle/>
            <a:p>
              <a:pPr algn="ctr"/>
              <a:r>
                <a:rPr lang="en-AU" sz="1400">
                  <a:solidFill>
                    <a:schemeClr val="tx1">
                      <a:lumMod val="75000"/>
                      <a:lumOff val="25000"/>
                    </a:schemeClr>
                  </a:solidFill>
                  <a:effectLst/>
                  <a:latin typeface="+mn-lt"/>
                  <a:ea typeface="+mn-ea"/>
                  <a:cs typeface="+mn-cs"/>
                </a:rPr>
                <a:t>Go as schedule</a:t>
              </a:r>
              <a:r>
                <a:rPr lang="en-AU" sz="1400" baseline="0">
                  <a:solidFill>
                    <a:schemeClr val="tx1">
                      <a:lumMod val="75000"/>
                      <a:lumOff val="25000"/>
                    </a:schemeClr>
                  </a:solidFill>
                  <a:effectLst/>
                  <a:latin typeface="+mn-lt"/>
                  <a:ea typeface="+mn-ea"/>
                  <a:cs typeface="+mn-cs"/>
                </a:rPr>
                <a:t>d and take the time to prepare yourself for a job search.</a:t>
              </a:r>
            </a:p>
          </xdr:txBody>
        </xdr:sp>
        <xdr:pic>
          <xdr:nvPicPr>
            <xdr:cNvPr id="399" name="RPGTick" descr="Stock Photography Tick Check Mark Clip Art - Red Check Mark Transparent  Background, HD Png Download - kindpng" hidden="1">
              <a:extLst>
                <a:ext uri="{FF2B5EF4-FFF2-40B4-BE49-F238E27FC236}">
                  <a16:creationId xmlns:a16="http://schemas.microsoft.com/office/drawing/2014/main" id="{00000000-0008-0000-0000-00008F010000}"/>
                </a:ext>
              </a:extLst>
            </xdr:cNvPr>
            <xdr:cNvPicPr>
              <a:picLocks noChangeAspect="1" noChangeArrowheads="1"/>
            </xdr:cNvPicPr>
          </xdr:nvPicPr>
          <xdr:blipFill>
            <a:blip xmlns:r="http://schemas.openxmlformats.org/officeDocument/2006/relationships" r:embed="rId25" cstate="print">
              <a:clrChange>
                <a:clrFrom>
                  <a:srgbClr val="F7F7F7"/>
                </a:clrFrom>
                <a:clrTo>
                  <a:srgbClr val="F7F7F7">
                    <a:alpha val="0"/>
                  </a:srgbClr>
                </a:clrTo>
              </a:clrChange>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10971359" y="14203942"/>
              <a:ext cx="511204" cy="392798"/>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48" name="Group 47">
            <a:extLst>
              <a:ext uri="{FF2B5EF4-FFF2-40B4-BE49-F238E27FC236}">
                <a16:creationId xmlns:a16="http://schemas.microsoft.com/office/drawing/2014/main" id="{00000000-0008-0000-0000-000030000000}"/>
              </a:ext>
            </a:extLst>
          </xdr:cNvPr>
          <xdr:cNvGrpSpPr/>
        </xdr:nvGrpSpPr>
        <xdr:grpSpPr>
          <a:xfrm>
            <a:off x="13097200" y="13397422"/>
            <a:ext cx="4014196" cy="1383697"/>
            <a:chOff x="13184974" y="13415282"/>
            <a:chExt cx="4041669" cy="1377043"/>
          </a:xfrm>
        </xdr:grpSpPr>
        <xdr:sp macro="" textlink="">
          <xdr:nvSpPr>
            <xdr:cNvPr id="306" name="Risk Philosophy Aggressive Answer">
              <a:extLst>
                <a:ext uri="{FF2B5EF4-FFF2-40B4-BE49-F238E27FC236}">
                  <a16:creationId xmlns:a16="http://schemas.microsoft.com/office/drawing/2014/main" id="{00000000-0008-0000-0000-000032010000}"/>
                </a:ext>
              </a:extLst>
            </xdr:cNvPr>
            <xdr:cNvSpPr txBox="1">
              <a:spLocks/>
            </xdr:cNvSpPr>
          </xdr:nvSpPr>
          <xdr:spPr>
            <a:xfrm>
              <a:off x="13184974" y="13415282"/>
              <a:ext cx="4041669" cy="1377043"/>
            </a:xfrm>
            <a:prstGeom prst="rect">
              <a:avLst/>
            </a:prstGeom>
            <a:solidFill>
              <a:srgbClr val="FEF8F4"/>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216000" rtlCol="0" anchor="t" anchorCtr="0"/>
            <a:lstStyle/>
            <a:p>
              <a:pPr algn="ctr"/>
              <a:r>
                <a:rPr lang="en-AU" sz="1400">
                  <a:solidFill>
                    <a:schemeClr val="tx1">
                      <a:lumMod val="75000"/>
                      <a:lumOff val="25000"/>
                    </a:schemeClr>
                  </a:solidFill>
                  <a:effectLst/>
                  <a:latin typeface="+mn-lt"/>
                  <a:ea typeface="+mn-ea"/>
                  <a:cs typeface="+mn-cs"/>
                </a:rPr>
                <a:t>Extend your holiday</a:t>
              </a:r>
              <a:r>
                <a:rPr lang="en-AU" sz="1400" baseline="0">
                  <a:solidFill>
                    <a:schemeClr val="tx1">
                      <a:lumMod val="75000"/>
                      <a:lumOff val="25000"/>
                    </a:schemeClr>
                  </a:solidFill>
                  <a:effectLst/>
                  <a:latin typeface="+mn-lt"/>
                  <a:ea typeface="+mn-ea"/>
                  <a:cs typeface="+mn-cs"/>
                </a:rPr>
                <a:t> because this might be your last chance to go first class. </a:t>
              </a:r>
            </a:p>
          </xdr:txBody>
        </xdr:sp>
        <xdr:pic>
          <xdr:nvPicPr>
            <xdr:cNvPr id="401" name="RPATick" descr="Stock Photography Tick Check Mark Clip Art - Red Check Mark Transparent  Background, HD Png Download - kindpng" hidden="1">
              <a:extLst>
                <a:ext uri="{FF2B5EF4-FFF2-40B4-BE49-F238E27FC236}">
                  <a16:creationId xmlns:a16="http://schemas.microsoft.com/office/drawing/2014/main" id="{00000000-0008-0000-0000-000091010000}"/>
                </a:ext>
              </a:extLst>
            </xdr:cNvPr>
            <xdr:cNvPicPr>
              <a:picLocks noChangeAspect="1" noChangeArrowheads="1"/>
            </xdr:cNvPicPr>
          </xdr:nvPicPr>
          <xdr:blipFill>
            <a:blip xmlns:r="http://schemas.openxmlformats.org/officeDocument/2006/relationships" r:embed="rId25" cstate="print">
              <a:clrChange>
                <a:clrFrom>
                  <a:srgbClr val="F7F7F7"/>
                </a:clrFrom>
                <a:clrTo>
                  <a:srgbClr val="F7F7F7">
                    <a:alpha val="0"/>
                  </a:srgbClr>
                </a:clrTo>
              </a:clrChange>
              <a:duotone>
                <a:prstClr val="black"/>
                <a:schemeClr val="accent6">
                  <a:tint val="45000"/>
                  <a:satMod val="400000"/>
                </a:schemeClr>
              </a:duotone>
              <a:extLst>
                <a:ext uri="{28A0092B-C50C-407E-A947-70E740481C1C}">
                  <a14:useLocalDpi xmlns:a14="http://schemas.microsoft.com/office/drawing/2010/main" val="0"/>
                </a:ext>
              </a:extLst>
            </a:blip>
            <a:srcRect/>
            <a:stretch>
              <a:fillRect/>
            </a:stretch>
          </xdr:blipFill>
          <xdr:spPr bwMode="auto">
            <a:xfrm>
              <a:off x="15057983" y="14217549"/>
              <a:ext cx="511203" cy="392798"/>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59" name="Group 58">
            <a:extLst>
              <a:ext uri="{FF2B5EF4-FFF2-40B4-BE49-F238E27FC236}">
                <a16:creationId xmlns:a16="http://schemas.microsoft.com/office/drawing/2014/main" id="{00000000-0008-0000-0000-00003B000000}"/>
              </a:ext>
            </a:extLst>
          </xdr:cNvPr>
          <xdr:cNvGrpSpPr/>
        </xdr:nvGrpSpPr>
        <xdr:grpSpPr>
          <a:xfrm>
            <a:off x="266537" y="12096719"/>
            <a:ext cx="16846922" cy="2676494"/>
            <a:chOff x="266537" y="12096719"/>
            <a:chExt cx="16846922" cy="2676494"/>
          </a:xfrm>
        </xdr:grpSpPr>
        <xdr:sp macro="" textlink="">
          <xdr:nvSpPr>
            <xdr:cNvPr id="343" name="Rectangle 342">
              <a:extLst>
                <a:ext uri="{FF2B5EF4-FFF2-40B4-BE49-F238E27FC236}">
                  <a16:creationId xmlns:a16="http://schemas.microsoft.com/office/drawing/2014/main" id="{00000000-0008-0000-0000-000057010000}"/>
                </a:ext>
              </a:extLst>
            </xdr:cNvPr>
            <xdr:cNvSpPr/>
          </xdr:nvSpPr>
          <xdr:spPr>
            <a:xfrm>
              <a:off x="296504" y="12096719"/>
              <a:ext cx="644216" cy="2672634"/>
            </a:xfrm>
            <a:prstGeom prst="rect">
              <a:avLst/>
            </a:prstGeom>
            <a:solidFill>
              <a:schemeClr val="tx1">
                <a:lumMod val="50000"/>
                <a:lumOff val="50000"/>
                <a:alpha val="19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346" name="Scaled questions">
              <a:extLst>
                <a:ext uri="{FF2B5EF4-FFF2-40B4-BE49-F238E27FC236}">
                  <a16:creationId xmlns:a16="http://schemas.microsoft.com/office/drawing/2014/main" id="{00000000-0008-0000-0000-00005A010000}"/>
                </a:ext>
              </a:extLst>
            </xdr:cNvPr>
            <xdr:cNvSpPr txBox="1">
              <a:spLocks/>
            </xdr:cNvSpPr>
          </xdr:nvSpPr>
          <xdr:spPr>
            <a:xfrm>
              <a:off x="951849" y="12128182"/>
              <a:ext cx="16161610" cy="646524"/>
            </a:xfrm>
            <a:prstGeom prst="rect">
              <a:avLst/>
            </a:prstGeom>
            <a:solidFill>
              <a:srgbClr val="F9F9F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540000" rtlCol="0" anchor="ctr"/>
            <a:lstStyle/>
            <a:p>
              <a:pPr algn="l"/>
              <a:r>
                <a:rPr lang="en-AU" sz="1800" b="1"/>
                <a:t>Risk</a:t>
              </a:r>
              <a:r>
                <a:rPr lang="en-AU" sz="1800" b="1" baseline="0"/>
                <a:t> philosophy</a:t>
              </a:r>
              <a:endParaRPr lang="en-AU" sz="1800" b="1"/>
            </a:p>
          </xdr:txBody>
        </xdr:sp>
        <xdr:sp macro="" textlink="">
          <xdr:nvSpPr>
            <xdr:cNvPr id="103" name="Rectangle 102">
              <a:extLst>
                <a:ext uri="{FF2B5EF4-FFF2-40B4-BE49-F238E27FC236}">
                  <a16:creationId xmlns:a16="http://schemas.microsoft.com/office/drawing/2014/main" id="{00000000-0008-0000-0000-000067000000}"/>
                </a:ext>
              </a:extLst>
            </xdr:cNvPr>
            <xdr:cNvSpPr/>
          </xdr:nvSpPr>
          <xdr:spPr>
            <a:xfrm>
              <a:off x="271895" y="12118238"/>
              <a:ext cx="16841393" cy="2654975"/>
            </a:xfrm>
            <a:prstGeom prst="rect">
              <a:avLst/>
            </a:prstGeom>
            <a:noFill/>
            <a:ln>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xnSp macro="">
          <xdr:nvCxnSpPr>
            <xdr:cNvPr id="349" name="Straight Connector 348">
              <a:extLst>
                <a:ext uri="{FF2B5EF4-FFF2-40B4-BE49-F238E27FC236}">
                  <a16:creationId xmlns:a16="http://schemas.microsoft.com/office/drawing/2014/main" id="{00000000-0008-0000-0000-00005D010000}"/>
                </a:ext>
              </a:extLst>
            </xdr:cNvPr>
            <xdr:cNvCxnSpPr/>
          </xdr:nvCxnSpPr>
          <xdr:spPr>
            <a:xfrm>
              <a:off x="266537" y="12780206"/>
              <a:ext cx="16833639" cy="0"/>
            </a:xfrm>
            <a:prstGeom prst="line">
              <a:avLst/>
            </a:prstGeom>
            <a:ln>
              <a:solidFill>
                <a:schemeClr val="bg2">
                  <a:lumMod val="75000"/>
                </a:schemeClr>
              </a:solidFill>
            </a:ln>
          </xdr:spPr>
          <xdr:style>
            <a:lnRef idx="1">
              <a:schemeClr val="accent1"/>
            </a:lnRef>
            <a:fillRef idx="0">
              <a:schemeClr val="accent1"/>
            </a:fillRef>
            <a:effectRef idx="0">
              <a:schemeClr val="accent1"/>
            </a:effectRef>
            <a:fontRef idx="minor">
              <a:schemeClr val="tx1"/>
            </a:fontRef>
          </xdr:style>
        </xdr:cxnSp>
      </xdr:grpSp>
      <xdr:pic>
        <xdr:nvPicPr>
          <xdr:cNvPr id="395" name="RPCheck" hidden="1">
            <a:extLst>
              <a:ext uri="{FF2B5EF4-FFF2-40B4-BE49-F238E27FC236}">
                <a16:creationId xmlns:a16="http://schemas.microsoft.com/office/drawing/2014/main" id="{00000000-0008-0000-0000-00008B010000}"/>
              </a:ext>
            </a:extLst>
          </xdr:cNvPr>
          <xdr:cNvPicPr>
            <a:picLocks noChangeAspect="1"/>
          </xdr:cNvPicPr>
        </xdr:nvPicPr>
        <xdr:blipFill rotWithShape="1">
          <a:blip xmlns:r="http://schemas.openxmlformats.org/officeDocument/2006/relationships" r:embed="rId26"/>
          <a:srcRect l="39264" t="6232" r="39207" b="12181"/>
          <a:stretch/>
        </xdr:blipFill>
        <xdr:spPr>
          <a:xfrm>
            <a:off x="563321" y="14251590"/>
            <a:ext cx="124807" cy="367395"/>
          </a:xfrm>
          <a:prstGeom prst="rect">
            <a:avLst/>
          </a:prstGeom>
        </xdr:spPr>
      </xdr:pic>
    </xdr:grpSp>
    <xdr:clientData/>
  </xdr:twoCellAnchor>
  <xdr:twoCellAnchor>
    <xdr:from>
      <xdr:col>7</xdr:col>
      <xdr:colOff>244928</xdr:colOff>
      <xdr:row>9</xdr:row>
      <xdr:rowOff>381892</xdr:rowOff>
    </xdr:from>
    <xdr:to>
      <xdr:col>10</xdr:col>
      <xdr:colOff>85067</xdr:colOff>
      <xdr:row>11</xdr:row>
      <xdr:rowOff>108857</xdr:rowOff>
    </xdr:to>
    <xdr:grpSp>
      <xdr:nvGrpSpPr>
        <xdr:cNvPr id="245" name="Conservative Info" hidden="1">
          <a:extLst>
            <a:ext uri="{FF2B5EF4-FFF2-40B4-BE49-F238E27FC236}">
              <a16:creationId xmlns:a16="http://schemas.microsoft.com/office/drawing/2014/main" id="{00000000-0008-0000-0000-0000F5000000}"/>
            </a:ext>
          </a:extLst>
        </xdr:cNvPr>
        <xdr:cNvGrpSpPr/>
      </xdr:nvGrpSpPr>
      <xdr:grpSpPr>
        <a:xfrm>
          <a:off x="6721928" y="5837812"/>
          <a:ext cx="2903379" cy="1129045"/>
          <a:chOff x="2744514" y="7850825"/>
          <a:chExt cx="3478807" cy="979414"/>
        </a:xfrm>
        <a:effectLst>
          <a:outerShdw blurRad="50800" dist="38100" dir="2700000" algn="tl" rotWithShape="0">
            <a:prstClr val="black">
              <a:alpha val="40000"/>
            </a:prstClr>
          </a:outerShdw>
        </a:effectLst>
      </xdr:grpSpPr>
      <xdr:sp macro="" textlink="">
        <xdr:nvSpPr>
          <xdr:cNvPr id="246" name="Details" hidden="1">
            <a:extLst>
              <a:ext uri="{FF2B5EF4-FFF2-40B4-BE49-F238E27FC236}">
                <a16:creationId xmlns:a16="http://schemas.microsoft.com/office/drawing/2014/main" id="{00000000-0008-0000-0000-0000F6000000}"/>
              </a:ext>
            </a:extLst>
          </xdr:cNvPr>
          <xdr:cNvSpPr/>
        </xdr:nvSpPr>
        <xdr:spPr>
          <a:xfrm>
            <a:off x="2744514" y="8152615"/>
            <a:ext cx="3478807" cy="677624"/>
          </a:xfrm>
          <a:prstGeom prst="rect">
            <a:avLst/>
          </a:prstGeom>
          <a:solidFill>
            <a:srgbClr val="FFF3F3"/>
          </a:solid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AU" sz="1200">
                <a:solidFill>
                  <a:schemeClr val="tx1">
                    <a:lumMod val="95000"/>
                    <a:lumOff val="5000"/>
                  </a:schemeClr>
                </a:solidFill>
                <a:effectLst/>
                <a:latin typeface="+mn-lt"/>
                <a:ea typeface="+mn-ea"/>
                <a:cs typeface="+mn-cs"/>
              </a:rPr>
              <a:t>A conservative attitude generally implies a low tolerance towards risk, focussing on preserving capital and current income.  </a:t>
            </a:r>
          </a:p>
          <a:p>
            <a:pPr algn="l"/>
            <a:endParaRPr lang="en-AU" sz="1100">
              <a:solidFill>
                <a:sysClr val="windowText" lastClr="000000"/>
              </a:solidFill>
            </a:endParaRPr>
          </a:p>
        </xdr:txBody>
      </xdr:sp>
      <xdr:sp macro="" textlink="">
        <xdr:nvSpPr>
          <xdr:cNvPr id="247" name="Header" hidden="1">
            <a:extLst>
              <a:ext uri="{FF2B5EF4-FFF2-40B4-BE49-F238E27FC236}">
                <a16:creationId xmlns:a16="http://schemas.microsoft.com/office/drawing/2014/main" id="{00000000-0008-0000-0000-0000F7000000}"/>
              </a:ext>
            </a:extLst>
          </xdr:cNvPr>
          <xdr:cNvSpPr/>
        </xdr:nvSpPr>
        <xdr:spPr>
          <a:xfrm>
            <a:off x="2744514" y="7850825"/>
            <a:ext cx="3478807" cy="299060"/>
          </a:xfrm>
          <a:prstGeom prst="rect">
            <a:avLst/>
          </a:prstGeom>
          <a:solidFill>
            <a:srgbClr val="FFCDC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600" b="1">
                <a:solidFill>
                  <a:schemeClr val="tx1">
                    <a:lumMod val="85000"/>
                    <a:lumOff val="15000"/>
                  </a:schemeClr>
                </a:solidFill>
                <a:effectLst/>
                <a:latin typeface="+mn-lt"/>
                <a:ea typeface="+mn-ea"/>
                <a:cs typeface="+mn-cs"/>
              </a:rPr>
              <a:t>Conservative</a:t>
            </a:r>
            <a:endParaRPr lang="en-AU" sz="1600">
              <a:solidFill>
                <a:schemeClr val="tx1">
                  <a:lumMod val="85000"/>
                  <a:lumOff val="15000"/>
                </a:schemeClr>
              </a:solidFill>
              <a:effectLst/>
            </a:endParaRPr>
          </a:p>
        </xdr:txBody>
      </xdr:sp>
      <xdr:sp macro="[0]!ConservativeInfoCloseButton_Click" textlink="">
        <xdr:nvSpPr>
          <xdr:cNvPr id="250" name="Close Button" hidden="1">
            <a:extLst>
              <a:ext uri="{FF2B5EF4-FFF2-40B4-BE49-F238E27FC236}">
                <a16:creationId xmlns:a16="http://schemas.microsoft.com/office/drawing/2014/main" id="{00000000-0008-0000-0000-0000FA000000}"/>
              </a:ext>
            </a:extLst>
          </xdr:cNvPr>
          <xdr:cNvSpPr/>
        </xdr:nvSpPr>
        <xdr:spPr>
          <a:xfrm>
            <a:off x="5743555" y="7909846"/>
            <a:ext cx="450789" cy="185344"/>
          </a:xfrm>
          <a:prstGeom prst="roundRect">
            <a:avLst>
              <a:gd name="adj" fmla="val 20850"/>
            </a:avLst>
          </a:prstGeom>
          <a:solidFill>
            <a:srgbClr val="8A0000"/>
          </a:solidFill>
          <a:ln>
            <a:solidFill>
              <a:srgbClr val="8A0000"/>
            </a:solidFill>
          </a:ln>
          <a:scene3d>
            <a:camera prst="orthographicFront"/>
            <a:lightRig rig="threePt" dir="t"/>
          </a:scene3d>
          <a:sp3d>
            <a:bevelT w="25400" h="2540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AU" sz="1100" b="1"/>
              <a:t>Close</a:t>
            </a:r>
          </a:p>
        </xdr:txBody>
      </xdr:sp>
    </xdr:grpSp>
    <xdr:clientData/>
  </xdr:twoCellAnchor>
  <xdr:twoCellAnchor>
    <xdr:from>
      <xdr:col>7</xdr:col>
      <xdr:colOff>244928</xdr:colOff>
      <xdr:row>11</xdr:row>
      <xdr:rowOff>168199</xdr:rowOff>
    </xdr:from>
    <xdr:to>
      <xdr:col>10</xdr:col>
      <xdr:colOff>85067</xdr:colOff>
      <xdr:row>12</xdr:row>
      <xdr:rowOff>604030</xdr:rowOff>
    </xdr:to>
    <xdr:grpSp>
      <xdr:nvGrpSpPr>
        <xdr:cNvPr id="265" name="Balanced Info" hidden="1">
          <a:extLst>
            <a:ext uri="{FF2B5EF4-FFF2-40B4-BE49-F238E27FC236}">
              <a16:creationId xmlns:a16="http://schemas.microsoft.com/office/drawing/2014/main" id="{00000000-0008-0000-0000-000009010000}"/>
            </a:ext>
          </a:extLst>
        </xdr:cNvPr>
        <xdr:cNvGrpSpPr/>
      </xdr:nvGrpSpPr>
      <xdr:grpSpPr>
        <a:xfrm>
          <a:off x="6721928" y="7026199"/>
          <a:ext cx="2903379" cy="1136871"/>
          <a:chOff x="2744514" y="7850825"/>
          <a:chExt cx="3478807" cy="981973"/>
        </a:xfrm>
        <a:effectLst>
          <a:outerShdw blurRad="50800" dist="38100" dir="2700000" algn="tl" rotWithShape="0">
            <a:prstClr val="black">
              <a:alpha val="40000"/>
            </a:prstClr>
          </a:outerShdw>
        </a:effectLst>
      </xdr:grpSpPr>
      <xdr:sp macro="" textlink="">
        <xdr:nvSpPr>
          <xdr:cNvPr id="266" name="Details" hidden="1">
            <a:extLst>
              <a:ext uri="{FF2B5EF4-FFF2-40B4-BE49-F238E27FC236}">
                <a16:creationId xmlns:a16="http://schemas.microsoft.com/office/drawing/2014/main" id="{00000000-0008-0000-0000-00000A010000}"/>
              </a:ext>
            </a:extLst>
          </xdr:cNvPr>
          <xdr:cNvSpPr/>
        </xdr:nvSpPr>
        <xdr:spPr>
          <a:xfrm>
            <a:off x="2744514" y="8152615"/>
            <a:ext cx="3478807" cy="680183"/>
          </a:xfrm>
          <a:prstGeom prst="rect">
            <a:avLst/>
          </a:prstGeom>
          <a:solidFill>
            <a:srgbClr val="EAF4E4"/>
          </a:solid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AU" sz="1200">
                <a:solidFill>
                  <a:schemeClr val="tx1">
                    <a:lumMod val="95000"/>
                    <a:lumOff val="5000"/>
                  </a:schemeClr>
                </a:solidFill>
                <a:effectLst/>
                <a:latin typeface="+mn-lt"/>
                <a:ea typeface="+mn-ea"/>
                <a:cs typeface="+mn-cs"/>
              </a:rPr>
              <a:t>A balanced attitude generally implies a medium tolerance towards risk to achieve balance between capital preservation and growth.</a:t>
            </a:r>
            <a:endParaRPr lang="en-AU" sz="1200">
              <a:solidFill>
                <a:schemeClr val="tx1">
                  <a:lumMod val="95000"/>
                  <a:lumOff val="5000"/>
                </a:schemeClr>
              </a:solidFill>
            </a:endParaRPr>
          </a:p>
        </xdr:txBody>
      </xdr:sp>
      <xdr:sp macro="" textlink="">
        <xdr:nvSpPr>
          <xdr:cNvPr id="268" name="Header" hidden="1">
            <a:extLst>
              <a:ext uri="{FF2B5EF4-FFF2-40B4-BE49-F238E27FC236}">
                <a16:creationId xmlns:a16="http://schemas.microsoft.com/office/drawing/2014/main" id="{00000000-0008-0000-0000-00000C010000}"/>
              </a:ext>
            </a:extLst>
          </xdr:cNvPr>
          <xdr:cNvSpPr/>
        </xdr:nvSpPr>
        <xdr:spPr>
          <a:xfrm>
            <a:off x="2744514" y="7850825"/>
            <a:ext cx="3478807" cy="299060"/>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600" b="1">
                <a:solidFill>
                  <a:schemeClr val="tx1">
                    <a:lumMod val="85000"/>
                    <a:lumOff val="15000"/>
                  </a:schemeClr>
                </a:solidFill>
                <a:effectLst/>
                <a:latin typeface="+mn-lt"/>
                <a:ea typeface="+mn-ea"/>
                <a:cs typeface="+mn-cs"/>
              </a:rPr>
              <a:t>Balanced</a:t>
            </a:r>
            <a:endParaRPr lang="en-AU" sz="1600">
              <a:solidFill>
                <a:schemeClr val="tx1">
                  <a:lumMod val="85000"/>
                  <a:lumOff val="15000"/>
                </a:schemeClr>
              </a:solidFill>
              <a:effectLst/>
            </a:endParaRPr>
          </a:p>
        </xdr:txBody>
      </xdr:sp>
      <xdr:sp macro="[0]!BalancedInfoCloseButton_Click" textlink="">
        <xdr:nvSpPr>
          <xdr:cNvPr id="284" name="Close Button" hidden="1">
            <a:extLst>
              <a:ext uri="{FF2B5EF4-FFF2-40B4-BE49-F238E27FC236}">
                <a16:creationId xmlns:a16="http://schemas.microsoft.com/office/drawing/2014/main" id="{00000000-0008-0000-0000-00001C010000}"/>
              </a:ext>
            </a:extLst>
          </xdr:cNvPr>
          <xdr:cNvSpPr/>
        </xdr:nvSpPr>
        <xdr:spPr>
          <a:xfrm>
            <a:off x="5743555" y="7909846"/>
            <a:ext cx="450789" cy="185344"/>
          </a:xfrm>
          <a:prstGeom prst="roundRect">
            <a:avLst>
              <a:gd name="adj" fmla="val 20850"/>
            </a:avLst>
          </a:prstGeom>
          <a:solidFill>
            <a:srgbClr val="8A0000"/>
          </a:solidFill>
          <a:ln>
            <a:solidFill>
              <a:srgbClr val="8A0000"/>
            </a:solidFill>
          </a:ln>
          <a:scene3d>
            <a:camera prst="orthographicFront"/>
            <a:lightRig rig="threePt" dir="t"/>
          </a:scene3d>
          <a:sp3d>
            <a:bevelT w="25400" h="2540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AU" sz="1100" b="1"/>
              <a:t>Close</a:t>
            </a:r>
          </a:p>
        </xdr:txBody>
      </xdr:sp>
    </xdr:grpSp>
    <xdr:clientData/>
  </xdr:twoCellAnchor>
  <xdr:twoCellAnchor>
    <xdr:from>
      <xdr:col>7</xdr:col>
      <xdr:colOff>244928</xdr:colOff>
      <xdr:row>12</xdr:row>
      <xdr:rowOff>663372</xdr:rowOff>
    </xdr:from>
    <xdr:to>
      <xdr:col>10</xdr:col>
      <xdr:colOff>85067</xdr:colOff>
      <xdr:row>14</xdr:row>
      <xdr:rowOff>416559</xdr:rowOff>
    </xdr:to>
    <xdr:grpSp>
      <xdr:nvGrpSpPr>
        <xdr:cNvPr id="295" name="High Growth Info" hidden="1">
          <a:extLst>
            <a:ext uri="{FF2B5EF4-FFF2-40B4-BE49-F238E27FC236}">
              <a16:creationId xmlns:a16="http://schemas.microsoft.com/office/drawing/2014/main" id="{00000000-0008-0000-0000-000027010000}"/>
            </a:ext>
          </a:extLst>
        </xdr:cNvPr>
        <xdr:cNvGrpSpPr/>
      </xdr:nvGrpSpPr>
      <xdr:grpSpPr>
        <a:xfrm>
          <a:off x="6721928" y="8222412"/>
          <a:ext cx="2903379" cy="1140027"/>
          <a:chOff x="2744514" y="7850825"/>
          <a:chExt cx="3478807" cy="986426"/>
        </a:xfrm>
        <a:effectLst>
          <a:outerShdw blurRad="50800" dist="38100" dir="2700000" algn="tl" rotWithShape="0">
            <a:prstClr val="black">
              <a:alpha val="40000"/>
            </a:prstClr>
          </a:outerShdw>
        </a:effectLst>
      </xdr:grpSpPr>
      <xdr:sp macro="" textlink="">
        <xdr:nvSpPr>
          <xdr:cNvPr id="296" name="Details" hidden="1">
            <a:extLst>
              <a:ext uri="{FF2B5EF4-FFF2-40B4-BE49-F238E27FC236}">
                <a16:creationId xmlns:a16="http://schemas.microsoft.com/office/drawing/2014/main" id="{00000000-0008-0000-0000-000028010000}"/>
              </a:ext>
            </a:extLst>
          </xdr:cNvPr>
          <xdr:cNvSpPr/>
        </xdr:nvSpPr>
        <xdr:spPr>
          <a:xfrm>
            <a:off x="2744514" y="8152615"/>
            <a:ext cx="3478807" cy="684636"/>
          </a:xfrm>
          <a:prstGeom prst="rect">
            <a:avLst/>
          </a:prstGeom>
          <a:solidFill>
            <a:srgbClr val="F3F6FB"/>
          </a:solid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AU" sz="1200">
                <a:solidFill>
                  <a:schemeClr val="tx1">
                    <a:lumMod val="95000"/>
                    <a:lumOff val="5000"/>
                  </a:schemeClr>
                </a:solidFill>
                <a:effectLst/>
                <a:latin typeface="+mn-lt"/>
                <a:ea typeface="+mn-ea"/>
                <a:cs typeface="+mn-cs"/>
              </a:rPr>
              <a:t>A high growth attitude generally implies a high tolerance towards risk to achieve long term capital growth with a modest income stream.</a:t>
            </a:r>
          </a:p>
          <a:p>
            <a:pPr algn="l"/>
            <a:endParaRPr lang="en-AU" sz="1400">
              <a:solidFill>
                <a:schemeClr val="tx1">
                  <a:lumMod val="95000"/>
                  <a:lumOff val="5000"/>
                </a:schemeClr>
              </a:solidFill>
            </a:endParaRPr>
          </a:p>
        </xdr:txBody>
      </xdr:sp>
      <xdr:sp macro="" textlink="">
        <xdr:nvSpPr>
          <xdr:cNvPr id="297" name="Header" hidden="1">
            <a:extLst>
              <a:ext uri="{FF2B5EF4-FFF2-40B4-BE49-F238E27FC236}">
                <a16:creationId xmlns:a16="http://schemas.microsoft.com/office/drawing/2014/main" id="{00000000-0008-0000-0000-000029010000}"/>
              </a:ext>
            </a:extLst>
          </xdr:cNvPr>
          <xdr:cNvSpPr/>
        </xdr:nvSpPr>
        <xdr:spPr>
          <a:xfrm>
            <a:off x="2744514" y="7850825"/>
            <a:ext cx="3478807" cy="29906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600" b="1">
                <a:solidFill>
                  <a:schemeClr val="tx1">
                    <a:lumMod val="85000"/>
                    <a:lumOff val="15000"/>
                  </a:schemeClr>
                </a:solidFill>
                <a:effectLst/>
                <a:latin typeface="+mn-lt"/>
                <a:ea typeface="+mn-ea"/>
                <a:cs typeface="+mn-cs"/>
              </a:rPr>
              <a:t>High Growth</a:t>
            </a:r>
            <a:endParaRPr lang="en-AU" sz="1600">
              <a:solidFill>
                <a:schemeClr val="tx1">
                  <a:lumMod val="85000"/>
                  <a:lumOff val="15000"/>
                </a:schemeClr>
              </a:solidFill>
              <a:effectLst/>
            </a:endParaRPr>
          </a:p>
        </xdr:txBody>
      </xdr:sp>
      <xdr:sp macro="[0]!HighGrowthInfoCloseButton_Click" textlink="">
        <xdr:nvSpPr>
          <xdr:cNvPr id="299" name="Close Button" hidden="1">
            <a:extLst>
              <a:ext uri="{FF2B5EF4-FFF2-40B4-BE49-F238E27FC236}">
                <a16:creationId xmlns:a16="http://schemas.microsoft.com/office/drawing/2014/main" id="{00000000-0008-0000-0000-00002B010000}"/>
              </a:ext>
            </a:extLst>
          </xdr:cNvPr>
          <xdr:cNvSpPr/>
        </xdr:nvSpPr>
        <xdr:spPr>
          <a:xfrm>
            <a:off x="5743555" y="7909846"/>
            <a:ext cx="450789" cy="185344"/>
          </a:xfrm>
          <a:prstGeom prst="roundRect">
            <a:avLst>
              <a:gd name="adj" fmla="val 20850"/>
            </a:avLst>
          </a:prstGeom>
          <a:solidFill>
            <a:srgbClr val="8A0000"/>
          </a:solidFill>
          <a:ln>
            <a:solidFill>
              <a:srgbClr val="8A0000"/>
            </a:solidFill>
          </a:ln>
          <a:scene3d>
            <a:camera prst="orthographicFront"/>
            <a:lightRig rig="threePt" dir="t"/>
          </a:scene3d>
          <a:sp3d>
            <a:bevelT w="25400" h="2540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AU" sz="1100" b="1"/>
              <a:t>Close</a:t>
            </a:r>
          </a:p>
        </xdr:txBody>
      </xdr:sp>
    </xdr:grpSp>
    <xdr:clientData/>
  </xdr:twoCellAnchor>
  <xdr:twoCellAnchor>
    <xdr:from>
      <xdr:col>7</xdr:col>
      <xdr:colOff>258536</xdr:colOff>
      <xdr:row>14</xdr:row>
      <xdr:rowOff>475901</xdr:rowOff>
    </xdr:from>
    <xdr:to>
      <xdr:col>10</xdr:col>
      <xdr:colOff>98675</xdr:colOff>
      <xdr:row>16</xdr:row>
      <xdr:rowOff>253947</xdr:rowOff>
    </xdr:to>
    <xdr:grpSp>
      <xdr:nvGrpSpPr>
        <xdr:cNvPr id="300" name="Aggressive Info" hidden="1">
          <a:extLst>
            <a:ext uri="{FF2B5EF4-FFF2-40B4-BE49-F238E27FC236}">
              <a16:creationId xmlns:a16="http://schemas.microsoft.com/office/drawing/2014/main" id="{00000000-0008-0000-0000-00002C010000}"/>
            </a:ext>
          </a:extLst>
        </xdr:cNvPr>
        <xdr:cNvGrpSpPr/>
      </xdr:nvGrpSpPr>
      <xdr:grpSpPr>
        <a:xfrm>
          <a:off x="6735536" y="9421781"/>
          <a:ext cx="2903379" cy="1149646"/>
          <a:chOff x="2744514" y="7850826"/>
          <a:chExt cx="3478807" cy="991076"/>
        </a:xfrm>
        <a:effectLst>
          <a:outerShdw blurRad="50800" dist="38100" dir="2700000" algn="tl" rotWithShape="0">
            <a:prstClr val="black">
              <a:alpha val="40000"/>
            </a:prstClr>
          </a:outerShdw>
        </a:effectLst>
      </xdr:grpSpPr>
      <xdr:sp macro="" textlink="">
        <xdr:nvSpPr>
          <xdr:cNvPr id="302" name="Details" hidden="1">
            <a:extLst>
              <a:ext uri="{FF2B5EF4-FFF2-40B4-BE49-F238E27FC236}">
                <a16:creationId xmlns:a16="http://schemas.microsoft.com/office/drawing/2014/main" id="{00000000-0008-0000-0000-00002E010000}"/>
              </a:ext>
            </a:extLst>
          </xdr:cNvPr>
          <xdr:cNvSpPr/>
        </xdr:nvSpPr>
        <xdr:spPr>
          <a:xfrm>
            <a:off x="2744514" y="8152615"/>
            <a:ext cx="3478807" cy="689287"/>
          </a:xfrm>
          <a:prstGeom prst="rect">
            <a:avLst/>
          </a:prstGeom>
          <a:solidFill>
            <a:srgbClr val="FDF1E9"/>
          </a:solidFill>
          <a:ln>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AU" sz="1200">
                <a:solidFill>
                  <a:schemeClr val="tx1">
                    <a:lumMod val="95000"/>
                    <a:lumOff val="5000"/>
                  </a:schemeClr>
                </a:solidFill>
                <a:effectLst/>
                <a:latin typeface="+mn-lt"/>
                <a:ea typeface="+mn-ea"/>
                <a:cs typeface="+mn-cs"/>
              </a:rPr>
              <a:t>An aggressive attitude generally implies a very high tolerance towards risk, emphasising higher than average capital growth over income or principal stability.  </a:t>
            </a:r>
            <a:endParaRPr lang="en-AU" sz="1400">
              <a:solidFill>
                <a:schemeClr val="tx1">
                  <a:lumMod val="95000"/>
                  <a:lumOff val="5000"/>
                </a:schemeClr>
              </a:solidFill>
            </a:endParaRPr>
          </a:p>
        </xdr:txBody>
      </xdr:sp>
      <xdr:sp macro="" textlink="">
        <xdr:nvSpPr>
          <xdr:cNvPr id="303" name="Header" hidden="1">
            <a:extLst>
              <a:ext uri="{FF2B5EF4-FFF2-40B4-BE49-F238E27FC236}">
                <a16:creationId xmlns:a16="http://schemas.microsoft.com/office/drawing/2014/main" id="{00000000-0008-0000-0000-00002F010000}"/>
              </a:ext>
            </a:extLst>
          </xdr:cNvPr>
          <xdr:cNvSpPr/>
        </xdr:nvSpPr>
        <xdr:spPr>
          <a:xfrm>
            <a:off x="2744514" y="7850826"/>
            <a:ext cx="3478807" cy="299060"/>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1600" b="1">
                <a:solidFill>
                  <a:schemeClr val="tx1">
                    <a:lumMod val="85000"/>
                    <a:lumOff val="15000"/>
                  </a:schemeClr>
                </a:solidFill>
                <a:effectLst/>
                <a:latin typeface="+mn-lt"/>
                <a:ea typeface="+mn-ea"/>
                <a:cs typeface="+mn-cs"/>
              </a:rPr>
              <a:t>Aggressive</a:t>
            </a:r>
            <a:endParaRPr lang="en-AU" sz="1600">
              <a:solidFill>
                <a:schemeClr val="tx1">
                  <a:lumMod val="85000"/>
                  <a:lumOff val="15000"/>
                </a:schemeClr>
              </a:solidFill>
              <a:effectLst/>
            </a:endParaRPr>
          </a:p>
        </xdr:txBody>
      </xdr:sp>
      <xdr:sp macro="[0]!AggressiveInfoCloseButton_Click" textlink="">
        <xdr:nvSpPr>
          <xdr:cNvPr id="314" name="Close Button" hidden="1">
            <a:extLst>
              <a:ext uri="{FF2B5EF4-FFF2-40B4-BE49-F238E27FC236}">
                <a16:creationId xmlns:a16="http://schemas.microsoft.com/office/drawing/2014/main" id="{00000000-0008-0000-0000-00003A010000}"/>
              </a:ext>
            </a:extLst>
          </xdr:cNvPr>
          <xdr:cNvSpPr/>
        </xdr:nvSpPr>
        <xdr:spPr>
          <a:xfrm>
            <a:off x="5743555" y="7909846"/>
            <a:ext cx="450789" cy="185344"/>
          </a:xfrm>
          <a:prstGeom prst="roundRect">
            <a:avLst>
              <a:gd name="adj" fmla="val 20850"/>
            </a:avLst>
          </a:prstGeom>
          <a:solidFill>
            <a:srgbClr val="8A0000"/>
          </a:solidFill>
          <a:ln>
            <a:solidFill>
              <a:srgbClr val="8A0000"/>
            </a:solidFill>
          </a:ln>
          <a:scene3d>
            <a:camera prst="orthographicFront"/>
            <a:lightRig rig="threePt" dir="t"/>
          </a:scene3d>
          <a:sp3d>
            <a:bevelT w="25400" h="2540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AU" sz="1100" b="1"/>
              <a:t>Close</a:t>
            </a:r>
          </a:p>
        </xdr:txBody>
      </xdr:sp>
    </xdr:grpSp>
    <xdr:clientData/>
  </xdr:twoCellAnchor>
  <mc:AlternateContent xmlns:mc="http://schemas.openxmlformats.org/markup-compatibility/2006">
    <mc:Choice xmlns:a14="http://schemas.microsoft.com/office/drawing/2010/main" Requires="a14">
      <xdr:twoCellAnchor editAs="oneCell">
        <xdr:from>
          <xdr:col>3</xdr:col>
          <xdr:colOff>449580</xdr:colOff>
          <xdr:row>21</xdr:row>
          <xdr:rowOff>335280</xdr:rowOff>
        </xdr:from>
        <xdr:to>
          <xdr:col>4</xdr:col>
          <xdr:colOff>228600</xdr:colOff>
          <xdr:row>22</xdr:row>
          <xdr:rowOff>251460</xdr:rowOff>
        </xdr:to>
        <xdr:sp macro="" textlink="">
          <xdr:nvSpPr>
            <xdr:cNvPr id="1513" name="Option Button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655320</xdr:colOff>
          <xdr:row>21</xdr:row>
          <xdr:rowOff>350520</xdr:rowOff>
        </xdr:from>
        <xdr:to>
          <xdr:col>8</xdr:col>
          <xdr:colOff>441960</xdr:colOff>
          <xdr:row>22</xdr:row>
          <xdr:rowOff>266700</xdr:rowOff>
        </xdr:to>
        <xdr:sp macro="" textlink="">
          <xdr:nvSpPr>
            <xdr:cNvPr id="1515" name="Option Button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762000</xdr:colOff>
          <xdr:row>21</xdr:row>
          <xdr:rowOff>373380</xdr:rowOff>
        </xdr:from>
        <xdr:to>
          <xdr:col>12</xdr:col>
          <xdr:colOff>533400</xdr:colOff>
          <xdr:row>22</xdr:row>
          <xdr:rowOff>289560</xdr:rowOff>
        </xdr:to>
        <xdr:sp macro="" textlink="">
          <xdr:nvSpPr>
            <xdr:cNvPr id="1516" name="Option Button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914400</xdr:colOff>
          <xdr:row>21</xdr:row>
          <xdr:rowOff>373380</xdr:rowOff>
        </xdr:from>
        <xdr:to>
          <xdr:col>16</xdr:col>
          <xdr:colOff>693420</xdr:colOff>
          <xdr:row>22</xdr:row>
          <xdr:rowOff>289560</xdr:rowOff>
        </xdr:to>
        <xdr:sp macro="" textlink="">
          <xdr:nvSpPr>
            <xdr:cNvPr id="1517" name="Option Button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19</xdr:row>
          <xdr:rowOff>365760</xdr:rowOff>
        </xdr:from>
        <xdr:to>
          <xdr:col>18</xdr:col>
          <xdr:colOff>0</xdr:colOff>
          <xdr:row>22</xdr:row>
          <xdr:rowOff>335280</xdr:rowOff>
        </xdr:to>
        <xdr:sp macro="" textlink="">
          <xdr:nvSpPr>
            <xdr:cNvPr id="1518" name="Group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AU" sz="800" b="0" i="0" u="none" strike="noStrike" baseline="0">
                  <a:solidFill>
                    <a:srgbClr val="000000"/>
                  </a:solidFill>
                  <a:latin typeface="Segoe UI"/>
                  <a:cs typeface="Segoe UI"/>
                </a:rPr>
                <a:t>Group Box 494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975360</xdr:colOff>
          <xdr:row>24</xdr:row>
          <xdr:rowOff>83820</xdr:rowOff>
        </xdr:from>
        <xdr:to>
          <xdr:col>14</xdr:col>
          <xdr:colOff>419100</xdr:colOff>
          <xdr:row>25</xdr:row>
          <xdr:rowOff>251460</xdr:rowOff>
        </xdr:to>
        <xdr:sp macro="" textlink="">
          <xdr:nvSpPr>
            <xdr:cNvPr id="1519" name="Option Button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685800</xdr:colOff>
          <xdr:row>24</xdr:row>
          <xdr:rowOff>83820</xdr:rowOff>
        </xdr:from>
        <xdr:to>
          <xdr:col>15</xdr:col>
          <xdr:colOff>137160</xdr:colOff>
          <xdr:row>25</xdr:row>
          <xdr:rowOff>251460</xdr:rowOff>
        </xdr:to>
        <xdr:sp macro="" textlink="">
          <xdr:nvSpPr>
            <xdr:cNvPr id="1520" name="Option Button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24</xdr:row>
          <xdr:rowOff>83820</xdr:rowOff>
        </xdr:from>
        <xdr:to>
          <xdr:col>15</xdr:col>
          <xdr:colOff>784860</xdr:colOff>
          <xdr:row>25</xdr:row>
          <xdr:rowOff>251460</xdr:rowOff>
        </xdr:to>
        <xdr:sp macro="" textlink="">
          <xdr:nvSpPr>
            <xdr:cNvPr id="1521" name="Option Button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24</xdr:row>
          <xdr:rowOff>83820</xdr:rowOff>
        </xdr:from>
        <xdr:to>
          <xdr:col>16</xdr:col>
          <xdr:colOff>525780</xdr:colOff>
          <xdr:row>25</xdr:row>
          <xdr:rowOff>251460</xdr:rowOff>
        </xdr:to>
        <xdr:sp macro="" textlink="">
          <xdr:nvSpPr>
            <xdr:cNvPr id="1522" name="Option Button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792480</xdr:colOff>
          <xdr:row>24</xdr:row>
          <xdr:rowOff>83820</xdr:rowOff>
        </xdr:from>
        <xdr:to>
          <xdr:col>17</xdr:col>
          <xdr:colOff>228600</xdr:colOff>
          <xdr:row>25</xdr:row>
          <xdr:rowOff>251460</xdr:rowOff>
        </xdr:to>
        <xdr:sp macro="" textlink="">
          <xdr:nvSpPr>
            <xdr:cNvPr id="1523" name="Option Button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457200</xdr:colOff>
          <xdr:row>24</xdr:row>
          <xdr:rowOff>83820</xdr:rowOff>
        </xdr:from>
        <xdr:to>
          <xdr:col>17</xdr:col>
          <xdr:colOff>883920</xdr:colOff>
          <xdr:row>25</xdr:row>
          <xdr:rowOff>251460</xdr:rowOff>
        </xdr:to>
        <xdr:sp macro="" textlink="">
          <xdr:nvSpPr>
            <xdr:cNvPr id="1524" name="Option Button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24</xdr:row>
          <xdr:rowOff>83820</xdr:rowOff>
        </xdr:from>
        <xdr:to>
          <xdr:col>17</xdr:col>
          <xdr:colOff>937260</xdr:colOff>
          <xdr:row>25</xdr:row>
          <xdr:rowOff>228600</xdr:rowOff>
        </xdr:to>
        <xdr:sp macro="" textlink="">
          <xdr:nvSpPr>
            <xdr:cNvPr id="1525" name="Group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AU" sz="800" b="0" i="0" u="none" strike="noStrike" baseline="0">
                  <a:solidFill>
                    <a:srgbClr val="000000"/>
                  </a:solidFill>
                  <a:latin typeface="Segoe UI"/>
                  <a:cs typeface="Segoe UI"/>
                </a:rPr>
                <a:t>Group Box 501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25</xdr:row>
          <xdr:rowOff>251460</xdr:rowOff>
        </xdr:from>
        <xdr:to>
          <xdr:col>17</xdr:col>
          <xdr:colOff>906780</xdr:colOff>
          <xdr:row>26</xdr:row>
          <xdr:rowOff>678180</xdr:rowOff>
        </xdr:to>
        <xdr:sp macro="" textlink="">
          <xdr:nvSpPr>
            <xdr:cNvPr id="1535" name="Group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AU" sz="800" b="0" i="0" u="none" strike="noStrike" baseline="0">
                  <a:solidFill>
                    <a:srgbClr val="000000"/>
                  </a:solidFill>
                  <a:latin typeface="Segoe UI"/>
                  <a:cs typeface="Segoe UI"/>
                </a:rPr>
                <a:t>Group Box 511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975360</xdr:colOff>
          <xdr:row>25</xdr:row>
          <xdr:rowOff>365760</xdr:rowOff>
        </xdr:from>
        <xdr:to>
          <xdr:col>14</xdr:col>
          <xdr:colOff>419100</xdr:colOff>
          <xdr:row>26</xdr:row>
          <xdr:rowOff>655320</xdr:rowOff>
        </xdr:to>
        <xdr:sp macro="" textlink="">
          <xdr:nvSpPr>
            <xdr:cNvPr id="1536" name="Option Button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693420</xdr:colOff>
          <xdr:row>25</xdr:row>
          <xdr:rowOff>373380</xdr:rowOff>
        </xdr:from>
        <xdr:to>
          <xdr:col>15</xdr:col>
          <xdr:colOff>144780</xdr:colOff>
          <xdr:row>26</xdr:row>
          <xdr:rowOff>647700</xdr:rowOff>
        </xdr:to>
        <xdr:sp macro="" textlink="">
          <xdr:nvSpPr>
            <xdr:cNvPr id="1538" name="Option Button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350520</xdr:colOff>
          <xdr:row>25</xdr:row>
          <xdr:rowOff>373380</xdr:rowOff>
        </xdr:from>
        <xdr:to>
          <xdr:col>15</xdr:col>
          <xdr:colOff>807720</xdr:colOff>
          <xdr:row>26</xdr:row>
          <xdr:rowOff>647700</xdr:rowOff>
        </xdr:to>
        <xdr:sp macro="" textlink="">
          <xdr:nvSpPr>
            <xdr:cNvPr id="1541" name="Option Button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25</xdr:row>
          <xdr:rowOff>373380</xdr:rowOff>
        </xdr:from>
        <xdr:to>
          <xdr:col>16</xdr:col>
          <xdr:colOff>502920</xdr:colOff>
          <xdr:row>26</xdr:row>
          <xdr:rowOff>647700</xdr:rowOff>
        </xdr:to>
        <xdr:sp macro="" textlink="">
          <xdr:nvSpPr>
            <xdr:cNvPr id="1542" name="Option Button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792480</xdr:colOff>
          <xdr:row>25</xdr:row>
          <xdr:rowOff>464820</xdr:rowOff>
        </xdr:from>
        <xdr:to>
          <xdr:col>17</xdr:col>
          <xdr:colOff>213360</xdr:colOff>
          <xdr:row>26</xdr:row>
          <xdr:rowOff>533400</xdr:rowOff>
        </xdr:to>
        <xdr:sp macro="" textlink="">
          <xdr:nvSpPr>
            <xdr:cNvPr id="1543" name="Option Button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457200</xdr:colOff>
          <xdr:row>25</xdr:row>
          <xdr:rowOff>464820</xdr:rowOff>
        </xdr:from>
        <xdr:to>
          <xdr:col>17</xdr:col>
          <xdr:colOff>876300</xdr:colOff>
          <xdr:row>26</xdr:row>
          <xdr:rowOff>556260</xdr:rowOff>
        </xdr:to>
        <xdr:sp macro="" textlink="">
          <xdr:nvSpPr>
            <xdr:cNvPr id="1548" name="Option Button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26</xdr:row>
          <xdr:rowOff>647700</xdr:rowOff>
        </xdr:from>
        <xdr:to>
          <xdr:col>17</xdr:col>
          <xdr:colOff>899160</xdr:colOff>
          <xdr:row>28</xdr:row>
          <xdr:rowOff>381000</xdr:rowOff>
        </xdr:to>
        <xdr:sp macro="" textlink="">
          <xdr:nvSpPr>
            <xdr:cNvPr id="1549" name="Group Box 525" descr="Question 3" hidden="1">
              <a:extLst>
                <a:ext uri="{63B3BB69-23CF-44E3-9099-C40C66FF867C}">
                  <a14:compatExt spid="_x0000_s1549"/>
                </a:ext>
                <a:ext uri="{FF2B5EF4-FFF2-40B4-BE49-F238E27FC236}">
                  <a16:creationId xmlns:a16="http://schemas.microsoft.com/office/drawing/2014/main" id="{00000000-0008-0000-0000-00000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AU" sz="800" b="0" i="0" u="none" strike="noStrike" baseline="0">
                  <a:solidFill>
                    <a:srgbClr val="000000"/>
                  </a:solidFill>
                  <a:latin typeface="Segoe UI"/>
                  <a:cs typeface="Segoe UI"/>
                </a:rPr>
                <a:t>Question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975360</xdr:colOff>
          <xdr:row>26</xdr:row>
          <xdr:rowOff>655320</xdr:rowOff>
        </xdr:from>
        <xdr:to>
          <xdr:col>14</xdr:col>
          <xdr:colOff>388620</xdr:colOff>
          <xdr:row>28</xdr:row>
          <xdr:rowOff>373380</xdr:rowOff>
        </xdr:to>
        <xdr:sp macro="" textlink="">
          <xdr:nvSpPr>
            <xdr:cNvPr id="1550" name="Option Button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693420</xdr:colOff>
          <xdr:row>26</xdr:row>
          <xdr:rowOff>655320</xdr:rowOff>
        </xdr:from>
        <xdr:to>
          <xdr:col>15</xdr:col>
          <xdr:colOff>152400</xdr:colOff>
          <xdr:row>28</xdr:row>
          <xdr:rowOff>381000</xdr:rowOff>
        </xdr:to>
        <xdr:sp macro="" textlink="">
          <xdr:nvSpPr>
            <xdr:cNvPr id="1554" name="Option Button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350520</xdr:colOff>
          <xdr:row>26</xdr:row>
          <xdr:rowOff>655320</xdr:rowOff>
        </xdr:from>
        <xdr:to>
          <xdr:col>15</xdr:col>
          <xdr:colOff>800100</xdr:colOff>
          <xdr:row>28</xdr:row>
          <xdr:rowOff>381000</xdr:rowOff>
        </xdr:to>
        <xdr:sp macro="" textlink="">
          <xdr:nvSpPr>
            <xdr:cNvPr id="1555" name="Option Button 531" hidden="1">
              <a:extLst>
                <a:ext uri="{63B3BB69-23CF-44E3-9099-C40C66FF867C}">
                  <a14:compatExt spid="_x0000_s1555"/>
                </a:ext>
                <a:ext uri="{FF2B5EF4-FFF2-40B4-BE49-F238E27FC236}">
                  <a16:creationId xmlns:a16="http://schemas.microsoft.com/office/drawing/2014/main" id="{00000000-0008-0000-0000-00001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27</xdr:row>
          <xdr:rowOff>22860</xdr:rowOff>
        </xdr:from>
        <xdr:to>
          <xdr:col>16</xdr:col>
          <xdr:colOff>518160</xdr:colOff>
          <xdr:row>28</xdr:row>
          <xdr:rowOff>335280</xdr:rowOff>
        </xdr:to>
        <xdr:sp macro="" textlink="">
          <xdr:nvSpPr>
            <xdr:cNvPr id="1557" name="Option Button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792480</xdr:colOff>
          <xdr:row>27</xdr:row>
          <xdr:rowOff>38100</xdr:rowOff>
        </xdr:from>
        <xdr:to>
          <xdr:col>17</xdr:col>
          <xdr:colOff>228600</xdr:colOff>
          <xdr:row>28</xdr:row>
          <xdr:rowOff>342900</xdr:rowOff>
        </xdr:to>
        <xdr:sp macro="" textlink="">
          <xdr:nvSpPr>
            <xdr:cNvPr id="1558" name="Option Button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480060</xdr:colOff>
          <xdr:row>27</xdr:row>
          <xdr:rowOff>38100</xdr:rowOff>
        </xdr:from>
        <xdr:to>
          <xdr:col>17</xdr:col>
          <xdr:colOff>845820</xdr:colOff>
          <xdr:row>28</xdr:row>
          <xdr:rowOff>327660</xdr:rowOff>
        </xdr:to>
        <xdr:sp macro="" textlink="">
          <xdr:nvSpPr>
            <xdr:cNvPr id="1560" name="Option Button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28</xdr:row>
          <xdr:rowOff>373380</xdr:rowOff>
        </xdr:from>
        <xdr:to>
          <xdr:col>17</xdr:col>
          <xdr:colOff>899160</xdr:colOff>
          <xdr:row>30</xdr:row>
          <xdr:rowOff>83820</xdr:rowOff>
        </xdr:to>
        <xdr:sp macro="" textlink="">
          <xdr:nvSpPr>
            <xdr:cNvPr id="1561" name="Group Box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AU" sz="800" b="0" i="0" u="none" strike="noStrike" baseline="0">
                  <a:solidFill>
                    <a:srgbClr val="000000"/>
                  </a:solidFill>
                  <a:latin typeface="Segoe UI"/>
                  <a:cs typeface="Segoe UI"/>
                </a:rPr>
                <a:t>Question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982980</xdr:colOff>
          <xdr:row>28</xdr:row>
          <xdr:rowOff>426720</xdr:rowOff>
        </xdr:from>
        <xdr:to>
          <xdr:col>14</xdr:col>
          <xdr:colOff>419100</xdr:colOff>
          <xdr:row>30</xdr:row>
          <xdr:rowOff>68580</xdr:rowOff>
        </xdr:to>
        <xdr:sp macro="" textlink="">
          <xdr:nvSpPr>
            <xdr:cNvPr id="1562" name="Option Button 538" hidden="1">
              <a:extLst>
                <a:ext uri="{63B3BB69-23CF-44E3-9099-C40C66FF867C}">
                  <a14:compatExt spid="_x0000_s1562"/>
                </a:ext>
                <a:ext uri="{FF2B5EF4-FFF2-40B4-BE49-F238E27FC236}">
                  <a16:creationId xmlns:a16="http://schemas.microsoft.com/office/drawing/2014/main" id="{00000000-0008-0000-0000-00001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693420</xdr:colOff>
          <xdr:row>28</xdr:row>
          <xdr:rowOff>388620</xdr:rowOff>
        </xdr:from>
        <xdr:to>
          <xdr:col>15</xdr:col>
          <xdr:colOff>144780</xdr:colOff>
          <xdr:row>30</xdr:row>
          <xdr:rowOff>83820</xdr:rowOff>
        </xdr:to>
        <xdr:sp macro="" textlink="">
          <xdr:nvSpPr>
            <xdr:cNvPr id="1563" name="Option Button 539" hidden="1">
              <a:extLst>
                <a:ext uri="{63B3BB69-23CF-44E3-9099-C40C66FF867C}">
                  <a14:compatExt spid="_x0000_s1563"/>
                </a:ext>
                <a:ext uri="{FF2B5EF4-FFF2-40B4-BE49-F238E27FC236}">
                  <a16:creationId xmlns:a16="http://schemas.microsoft.com/office/drawing/2014/main" id="{00000000-0008-0000-0000-00001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350520</xdr:colOff>
          <xdr:row>28</xdr:row>
          <xdr:rowOff>419100</xdr:rowOff>
        </xdr:from>
        <xdr:to>
          <xdr:col>15</xdr:col>
          <xdr:colOff>807720</xdr:colOff>
          <xdr:row>30</xdr:row>
          <xdr:rowOff>68580</xdr:rowOff>
        </xdr:to>
        <xdr:sp macro="" textlink="">
          <xdr:nvSpPr>
            <xdr:cNvPr id="1567" name="Option Button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28</xdr:row>
          <xdr:rowOff>495300</xdr:rowOff>
        </xdr:from>
        <xdr:to>
          <xdr:col>16</xdr:col>
          <xdr:colOff>525780</xdr:colOff>
          <xdr:row>30</xdr:row>
          <xdr:rowOff>7620</xdr:rowOff>
        </xdr:to>
        <xdr:sp macro="" textlink="">
          <xdr:nvSpPr>
            <xdr:cNvPr id="1570" name="Option Button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792480</xdr:colOff>
          <xdr:row>28</xdr:row>
          <xdr:rowOff>480060</xdr:rowOff>
        </xdr:from>
        <xdr:to>
          <xdr:col>17</xdr:col>
          <xdr:colOff>198120</xdr:colOff>
          <xdr:row>30</xdr:row>
          <xdr:rowOff>38100</xdr:rowOff>
        </xdr:to>
        <xdr:sp macro="" textlink="">
          <xdr:nvSpPr>
            <xdr:cNvPr id="1571" name="Option Button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457200</xdr:colOff>
          <xdr:row>28</xdr:row>
          <xdr:rowOff>502920</xdr:rowOff>
        </xdr:from>
        <xdr:to>
          <xdr:col>17</xdr:col>
          <xdr:colOff>868680</xdr:colOff>
          <xdr:row>30</xdr:row>
          <xdr:rowOff>38100</xdr:rowOff>
        </xdr:to>
        <xdr:sp macro="" textlink="">
          <xdr:nvSpPr>
            <xdr:cNvPr id="1574" name="Option Button 550" hidden="1">
              <a:extLst>
                <a:ext uri="{63B3BB69-23CF-44E3-9099-C40C66FF867C}">
                  <a14:compatExt spid="_x0000_s1574"/>
                </a:ext>
                <a:ext uri="{FF2B5EF4-FFF2-40B4-BE49-F238E27FC236}">
                  <a16:creationId xmlns:a16="http://schemas.microsoft.com/office/drawing/2014/main" id="{00000000-0008-0000-0000-00002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30</xdr:row>
          <xdr:rowOff>106680</xdr:rowOff>
        </xdr:from>
        <xdr:to>
          <xdr:col>17</xdr:col>
          <xdr:colOff>914400</xdr:colOff>
          <xdr:row>31</xdr:row>
          <xdr:rowOff>495300</xdr:rowOff>
        </xdr:to>
        <xdr:sp macro="" textlink="">
          <xdr:nvSpPr>
            <xdr:cNvPr id="1575" name="Group Box 551" hidden="1">
              <a:extLst>
                <a:ext uri="{63B3BB69-23CF-44E3-9099-C40C66FF867C}">
                  <a14:compatExt spid="_x0000_s1575"/>
                </a:ext>
                <a:ext uri="{FF2B5EF4-FFF2-40B4-BE49-F238E27FC236}">
                  <a16:creationId xmlns:a16="http://schemas.microsoft.com/office/drawing/2014/main" id="{00000000-0008-0000-0000-00002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AU" sz="800" b="0" i="0" u="none" strike="noStrike" baseline="0">
                  <a:solidFill>
                    <a:srgbClr val="000000"/>
                  </a:solidFill>
                  <a:latin typeface="Segoe UI"/>
                  <a:cs typeface="Segoe UI"/>
                </a:rPr>
                <a:t>Question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960120</xdr:colOff>
          <xdr:row>30</xdr:row>
          <xdr:rowOff>137160</xdr:rowOff>
        </xdr:from>
        <xdr:to>
          <xdr:col>14</xdr:col>
          <xdr:colOff>403860</xdr:colOff>
          <xdr:row>31</xdr:row>
          <xdr:rowOff>464820</xdr:rowOff>
        </xdr:to>
        <xdr:sp macro="" textlink="">
          <xdr:nvSpPr>
            <xdr:cNvPr id="1576" name="Option Button 552" hidden="1">
              <a:extLst>
                <a:ext uri="{63B3BB69-23CF-44E3-9099-C40C66FF867C}">
                  <a14:compatExt spid="_x0000_s1576"/>
                </a:ext>
                <a:ext uri="{FF2B5EF4-FFF2-40B4-BE49-F238E27FC236}">
                  <a16:creationId xmlns:a16="http://schemas.microsoft.com/office/drawing/2014/main" id="{00000000-0008-0000-0000-00002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708660</xdr:colOff>
          <xdr:row>30</xdr:row>
          <xdr:rowOff>198120</xdr:rowOff>
        </xdr:from>
        <xdr:to>
          <xdr:col>15</xdr:col>
          <xdr:colOff>106680</xdr:colOff>
          <xdr:row>31</xdr:row>
          <xdr:rowOff>426720</xdr:rowOff>
        </xdr:to>
        <xdr:sp macro="" textlink="">
          <xdr:nvSpPr>
            <xdr:cNvPr id="1577" name="Option Button 553" hidden="1">
              <a:extLst>
                <a:ext uri="{63B3BB69-23CF-44E3-9099-C40C66FF867C}">
                  <a14:compatExt spid="_x0000_s1577"/>
                </a:ext>
                <a:ext uri="{FF2B5EF4-FFF2-40B4-BE49-F238E27FC236}">
                  <a16:creationId xmlns:a16="http://schemas.microsoft.com/office/drawing/2014/main" id="{00000000-0008-0000-0000-00002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350520</xdr:colOff>
          <xdr:row>30</xdr:row>
          <xdr:rowOff>304800</xdr:rowOff>
        </xdr:from>
        <xdr:to>
          <xdr:col>15</xdr:col>
          <xdr:colOff>822960</xdr:colOff>
          <xdr:row>31</xdr:row>
          <xdr:rowOff>297180</xdr:rowOff>
        </xdr:to>
        <xdr:sp macro="" textlink="">
          <xdr:nvSpPr>
            <xdr:cNvPr id="1578" name="Option Button 554" hidden="1">
              <a:extLst>
                <a:ext uri="{63B3BB69-23CF-44E3-9099-C40C66FF867C}">
                  <a14:compatExt spid="_x0000_s1578"/>
                </a:ext>
                <a:ext uri="{FF2B5EF4-FFF2-40B4-BE49-F238E27FC236}">
                  <a16:creationId xmlns:a16="http://schemas.microsoft.com/office/drawing/2014/main" id="{00000000-0008-0000-0000-00002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30</xdr:row>
          <xdr:rowOff>274320</xdr:rowOff>
        </xdr:from>
        <xdr:to>
          <xdr:col>16</xdr:col>
          <xdr:colOff>502920</xdr:colOff>
          <xdr:row>31</xdr:row>
          <xdr:rowOff>327660</xdr:rowOff>
        </xdr:to>
        <xdr:sp macro="" textlink="">
          <xdr:nvSpPr>
            <xdr:cNvPr id="1579" name="Option Button 555" hidden="1">
              <a:extLst>
                <a:ext uri="{63B3BB69-23CF-44E3-9099-C40C66FF867C}">
                  <a14:compatExt spid="_x0000_s1579"/>
                </a:ext>
                <a:ext uri="{FF2B5EF4-FFF2-40B4-BE49-F238E27FC236}">
                  <a16:creationId xmlns:a16="http://schemas.microsoft.com/office/drawing/2014/main" id="{00000000-0008-0000-0000-00002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807720</xdr:colOff>
          <xdr:row>30</xdr:row>
          <xdr:rowOff>266700</xdr:rowOff>
        </xdr:from>
        <xdr:to>
          <xdr:col>17</xdr:col>
          <xdr:colOff>213360</xdr:colOff>
          <xdr:row>31</xdr:row>
          <xdr:rowOff>342900</xdr:rowOff>
        </xdr:to>
        <xdr:sp macro="" textlink="">
          <xdr:nvSpPr>
            <xdr:cNvPr id="1580" name="Option Button 556" hidden="1">
              <a:extLst>
                <a:ext uri="{63B3BB69-23CF-44E3-9099-C40C66FF867C}">
                  <a14:compatExt spid="_x0000_s1580"/>
                </a:ext>
                <a:ext uri="{FF2B5EF4-FFF2-40B4-BE49-F238E27FC236}">
                  <a16:creationId xmlns:a16="http://schemas.microsoft.com/office/drawing/2014/main" id="{00000000-0008-0000-0000-00002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457200</xdr:colOff>
          <xdr:row>30</xdr:row>
          <xdr:rowOff>228600</xdr:rowOff>
        </xdr:from>
        <xdr:to>
          <xdr:col>17</xdr:col>
          <xdr:colOff>868680</xdr:colOff>
          <xdr:row>31</xdr:row>
          <xdr:rowOff>403860</xdr:rowOff>
        </xdr:to>
        <xdr:sp macro="" textlink="">
          <xdr:nvSpPr>
            <xdr:cNvPr id="1581" name="Option Button 557" hidden="1">
              <a:extLst>
                <a:ext uri="{63B3BB69-23CF-44E3-9099-C40C66FF867C}">
                  <a14:compatExt spid="_x0000_s1581"/>
                </a:ext>
                <a:ext uri="{FF2B5EF4-FFF2-40B4-BE49-F238E27FC236}">
                  <a16:creationId xmlns:a16="http://schemas.microsoft.com/office/drawing/2014/main" id="{00000000-0008-0000-00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259080</xdr:colOff>
          <xdr:row>31</xdr:row>
          <xdr:rowOff>502920</xdr:rowOff>
        </xdr:from>
        <xdr:to>
          <xdr:col>17</xdr:col>
          <xdr:colOff>952500</xdr:colOff>
          <xdr:row>33</xdr:row>
          <xdr:rowOff>236220</xdr:rowOff>
        </xdr:to>
        <xdr:sp macro="" textlink="">
          <xdr:nvSpPr>
            <xdr:cNvPr id="1582" name="Group Box 558" hidden="1">
              <a:extLst>
                <a:ext uri="{63B3BB69-23CF-44E3-9099-C40C66FF867C}">
                  <a14:compatExt spid="_x0000_s1582"/>
                </a:ext>
                <a:ext uri="{FF2B5EF4-FFF2-40B4-BE49-F238E27FC236}">
                  <a16:creationId xmlns:a16="http://schemas.microsoft.com/office/drawing/2014/main" id="{00000000-0008-0000-0000-00002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AU" sz="800" b="0" i="0" u="none" strike="noStrike" baseline="0">
                  <a:solidFill>
                    <a:srgbClr val="000000"/>
                  </a:solidFill>
                  <a:latin typeface="Segoe UI"/>
                  <a:cs typeface="Segoe UI"/>
                </a:rPr>
                <a:t>Question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960120</xdr:colOff>
          <xdr:row>31</xdr:row>
          <xdr:rowOff>556260</xdr:rowOff>
        </xdr:from>
        <xdr:to>
          <xdr:col>14</xdr:col>
          <xdr:colOff>403860</xdr:colOff>
          <xdr:row>33</xdr:row>
          <xdr:rowOff>144780</xdr:rowOff>
        </xdr:to>
        <xdr:sp macro="" textlink="">
          <xdr:nvSpPr>
            <xdr:cNvPr id="1583" name="Option Button 559" hidden="1">
              <a:extLst>
                <a:ext uri="{63B3BB69-23CF-44E3-9099-C40C66FF867C}">
                  <a14:compatExt spid="_x0000_s1583"/>
                </a:ext>
                <a:ext uri="{FF2B5EF4-FFF2-40B4-BE49-F238E27FC236}">
                  <a16:creationId xmlns:a16="http://schemas.microsoft.com/office/drawing/2014/main" id="{00000000-0008-0000-00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708660</xdr:colOff>
          <xdr:row>32</xdr:row>
          <xdr:rowOff>60960</xdr:rowOff>
        </xdr:from>
        <xdr:to>
          <xdr:col>15</xdr:col>
          <xdr:colOff>106680</xdr:colOff>
          <xdr:row>32</xdr:row>
          <xdr:rowOff>655320</xdr:rowOff>
        </xdr:to>
        <xdr:sp macro="" textlink="">
          <xdr:nvSpPr>
            <xdr:cNvPr id="1584" name="Option Button 560" hidden="1">
              <a:extLst>
                <a:ext uri="{63B3BB69-23CF-44E3-9099-C40C66FF867C}">
                  <a14:compatExt spid="_x0000_s1584"/>
                </a:ext>
                <a:ext uri="{FF2B5EF4-FFF2-40B4-BE49-F238E27FC236}">
                  <a16:creationId xmlns:a16="http://schemas.microsoft.com/office/drawing/2014/main" id="{00000000-0008-0000-0000-00003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350520</xdr:colOff>
          <xdr:row>31</xdr:row>
          <xdr:rowOff>632460</xdr:rowOff>
        </xdr:from>
        <xdr:to>
          <xdr:col>15</xdr:col>
          <xdr:colOff>807720</xdr:colOff>
          <xdr:row>33</xdr:row>
          <xdr:rowOff>83820</xdr:rowOff>
        </xdr:to>
        <xdr:sp macro="" textlink="">
          <xdr:nvSpPr>
            <xdr:cNvPr id="1585" name="Option Button 561" hidden="1">
              <a:extLst>
                <a:ext uri="{63B3BB69-23CF-44E3-9099-C40C66FF867C}">
                  <a14:compatExt spid="_x0000_s1585"/>
                </a:ext>
                <a:ext uri="{FF2B5EF4-FFF2-40B4-BE49-F238E27FC236}">
                  <a16:creationId xmlns:a16="http://schemas.microsoft.com/office/drawing/2014/main" id="{00000000-0008-0000-0000-00003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32</xdr:row>
          <xdr:rowOff>0</xdr:rowOff>
        </xdr:from>
        <xdr:to>
          <xdr:col>16</xdr:col>
          <xdr:colOff>502920</xdr:colOff>
          <xdr:row>33</xdr:row>
          <xdr:rowOff>60960</xdr:rowOff>
        </xdr:to>
        <xdr:sp macro="" textlink="">
          <xdr:nvSpPr>
            <xdr:cNvPr id="1586" name="Option Button 562" hidden="1">
              <a:extLst>
                <a:ext uri="{63B3BB69-23CF-44E3-9099-C40C66FF867C}">
                  <a14:compatExt spid="_x0000_s1586"/>
                </a:ext>
                <a:ext uri="{FF2B5EF4-FFF2-40B4-BE49-F238E27FC236}">
                  <a16:creationId xmlns:a16="http://schemas.microsoft.com/office/drawing/2014/main" id="{00000000-0008-0000-0000-00003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800100</xdr:colOff>
          <xdr:row>31</xdr:row>
          <xdr:rowOff>617220</xdr:rowOff>
        </xdr:from>
        <xdr:to>
          <xdr:col>17</xdr:col>
          <xdr:colOff>228600</xdr:colOff>
          <xdr:row>33</xdr:row>
          <xdr:rowOff>137160</xdr:rowOff>
        </xdr:to>
        <xdr:sp macro="" textlink="">
          <xdr:nvSpPr>
            <xdr:cNvPr id="1587" name="Option Button 563" hidden="1">
              <a:extLst>
                <a:ext uri="{63B3BB69-23CF-44E3-9099-C40C66FF867C}">
                  <a14:compatExt spid="_x0000_s1587"/>
                </a:ext>
                <a:ext uri="{FF2B5EF4-FFF2-40B4-BE49-F238E27FC236}">
                  <a16:creationId xmlns:a16="http://schemas.microsoft.com/office/drawing/2014/main" id="{00000000-0008-0000-0000-00003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457200</xdr:colOff>
          <xdr:row>32</xdr:row>
          <xdr:rowOff>30480</xdr:rowOff>
        </xdr:from>
        <xdr:to>
          <xdr:col>17</xdr:col>
          <xdr:colOff>845820</xdr:colOff>
          <xdr:row>33</xdr:row>
          <xdr:rowOff>68580</xdr:rowOff>
        </xdr:to>
        <xdr:sp macro="" textlink="">
          <xdr:nvSpPr>
            <xdr:cNvPr id="1588" name="Option Button 564" hidden="1">
              <a:extLst>
                <a:ext uri="{63B3BB69-23CF-44E3-9099-C40C66FF867C}">
                  <a14:compatExt spid="_x0000_s1588"/>
                </a:ext>
                <a:ext uri="{FF2B5EF4-FFF2-40B4-BE49-F238E27FC236}">
                  <a16:creationId xmlns:a16="http://schemas.microsoft.com/office/drawing/2014/main" id="{00000000-0008-0000-0000-00003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33</xdr:row>
          <xdr:rowOff>236220</xdr:rowOff>
        </xdr:from>
        <xdr:to>
          <xdr:col>17</xdr:col>
          <xdr:colOff>906780</xdr:colOff>
          <xdr:row>34</xdr:row>
          <xdr:rowOff>632460</xdr:rowOff>
        </xdr:to>
        <xdr:sp macro="" textlink="">
          <xdr:nvSpPr>
            <xdr:cNvPr id="1589" name="Group Box 565" hidden="1">
              <a:extLst>
                <a:ext uri="{63B3BB69-23CF-44E3-9099-C40C66FF867C}">
                  <a14:compatExt spid="_x0000_s1589"/>
                </a:ext>
                <a:ext uri="{FF2B5EF4-FFF2-40B4-BE49-F238E27FC236}">
                  <a16:creationId xmlns:a16="http://schemas.microsoft.com/office/drawing/2014/main" id="{00000000-0008-0000-0000-000035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AU" sz="800" b="0" i="0" u="none" strike="noStrike" baseline="0">
                  <a:solidFill>
                    <a:srgbClr val="000000"/>
                  </a:solidFill>
                  <a:latin typeface="Segoe UI"/>
                  <a:cs typeface="Segoe UI"/>
                </a:rPr>
                <a:t>Question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34</xdr:row>
          <xdr:rowOff>640080</xdr:rowOff>
        </xdr:from>
        <xdr:to>
          <xdr:col>17</xdr:col>
          <xdr:colOff>899160</xdr:colOff>
          <xdr:row>36</xdr:row>
          <xdr:rowOff>563880</xdr:rowOff>
        </xdr:to>
        <xdr:sp macro="" textlink="">
          <xdr:nvSpPr>
            <xdr:cNvPr id="1590" name="Group Box 566" hidden="1">
              <a:extLst>
                <a:ext uri="{63B3BB69-23CF-44E3-9099-C40C66FF867C}">
                  <a14:compatExt spid="_x0000_s1590"/>
                </a:ext>
                <a:ext uri="{FF2B5EF4-FFF2-40B4-BE49-F238E27FC236}">
                  <a16:creationId xmlns:a16="http://schemas.microsoft.com/office/drawing/2014/main" id="{00000000-0008-0000-0000-00003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AU" sz="800" b="0" i="0" u="none" strike="noStrike" baseline="0">
                  <a:solidFill>
                    <a:srgbClr val="000000"/>
                  </a:solidFill>
                  <a:latin typeface="Segoe UI"/>
                  <a:cs typeface="Segoe UI"/>
                </a:rPr>
                <a:t>Question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952500</xdr:colOff>
          <xdr:row>33</xdr:row>
          <xdr:rowOff>304800</xdr:rowOff>
        </xdr:from>
        <xdr:to>
          <xdr:col>14</xdr:col>
          <xdr:colOff>419100</xdr:colOff>
          <xdr:row>34</xdr:row>
          <xdr:rowOff>533400</xdr:rowOff>
        </xdr:to>
        <xdr:sp macro="" textlink="">
          <xdr:nvSpPr>
            <xdr:cNvPr id="1591" name="Option Button 567" hidden="1">
              <a:extLst>
                <a:ext uri="{63B3BB69-23CF-44E3-9099-C40C66FF867C}">
                  <a14:compatExt spid="_x0000_s1591"/>
                </a:ext>
                <a:ext uri="{FF2B5EF4-FFF2-40B4-BE49-F238E27FC236}">
                  <a16:creationId xmlns:a16="http://schemas.microsoft.com/office/drawing/2014/main" id="{00000000-0008-0000-0000-00003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708660</xdr:colOff>
          <xdr:row>33</xdr:row>
          <xdr:rowOff>365760</xdr:rowOff>
        </xdr:from>
        <xdr:to>
          <xdr:col>15</xdr:col>
          <xdr:colOff>137160</xdr:colOff>
          <xdr:row>34</xdr:row>
          <xdr:rowOff>464820</xdr:rowOff>
        </xdr:to>
        <xdr:sp macro="" textlink="">
          <xdr:nvSpPr>
            <xdr:cNvPr id="1592" name="Option Button 568" hidden="1">
              <a:extLst>
                <a:ext uri="{63B3BB69-23CF-44E3-9099-C40C66FF867C}">
                  <a14:compatExt spid="_x0000_s1592"/>
                </a:ext>
                <a:ext uri="{FF2B5EF4-FFF2-40B4-BE49-F238E27FC236}">
                  <a16:creationId xmlns:a16="http://schemas.microsoft.com/office/drawing/2014/main" id="{00000000-0008-0000-0000-00003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350520</xdr:colOff>
          <xdr:row>33</xdr:row>
          <xdr:rowOff>342900</xdr:rowOff>
        </xdr:from>
        <xdr:to>
          <xdr:col>15</xdr:col>
          <xdr:colOff>822960</xdr:colOff>
          <xdr:row>34</xdr:row>
          <xdr:rowOff>487680</xdr:rowOff>
        </xdr:to>
        <xdr:sp macro="" textlink="">
          <xdr:nvSpPr>
            <xdr:cNvPr id="1593" name="Option Button 569" hidden="1">
              <a:extLst>
                <a:ext uri="{63B3BB69-23CF-44E3-9099-C40C66FF867C}">
                  <a14:compatExt spid="_x0000_s1593"/>
                </a:ext>
                <a:ext uri="{FF2B5EF4-FFF2-40B4-BE49-F238E27FC236}">
                  <a16:creationId xmlns:a16="http://schemas.microsoft.com/office/drawing/2014/main" id="{00000000-0008-0000-0000-00003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33</xdr:row>
          <xdr:rowOff>327660</xdr:rowOff>
        </xdr:from>
        <xdr:to>
          <xdr:col>16</xdr:col>
          <xdr:colOff>533400</xdr:colOff>
          <xdr:row>34</xdr:row>
          <xdr:rowOff>518160</xdr:rowOff>
        </xdr:to>
        <xdr:sp macro="" textlink="">
          <xdr:nvSpPr>
            <xdr:cNvPr id="1594" name="Option Button 570" hidden="1">
              <a:extLst>
                <a:ext uri="{63B3BB69-23CF-44E3-9099-C40C66FF867C}">
                  <a14:compatExt spid="_x0000_s1594"/>
                </a:ext>
                <a:ext uri="{FF2B5EF4-FFF2-40B4-BE49-F238E27FC236}">
                  <a16:creationId xmlns:a16="http://schemas.microsoft.com/office/drawing/2014/main" id="{00000000-0008-0000-0000-00003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800100</xdr:colOff>
          <xdr:row>33</xdr:row>
          <xdr:rowOff>342900</xdr:rowOff>
        </xdr:from>
        <xdr:to>
          <xdr:col>17</xdr:col>
          <xdr:colOff>213360</xdr:colOff>
          <xdr:row>34</xdr:row>
          <xdr:rowOff>502920</xdr:rowOff>
        </xdr:to>
        <xdr:sp macro="" textlink="">
          <xdr:nvSpPr>
            <xdr:cNvPr id="1595" name="Option Button 571" hidden="1">
              <a:extLst>
                <a:ext uri="{63B3BB69-23CF-44E3-9099-C40C66FF867C}">
                  <a14:compatExt spid="_x0000_s1595"/>
                </a:ext>
                <a:ext uri="{FF2B5EF4-FFF2-40B4-BE49-F238E27FC236}">
                  <a16:creationId xmlns:a16="http://schemas.microsoft.com/office/drawing/2014/main" id="{00000000-0008-0000-0000-00003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449580</xdr:colOff>
          <xdr:row>33</xdr:row>
          <xdr:rowOff>327660</xdr:rowOff>
        </xdr:from>
        <xdr:to>
          <xdr:col>17</xdr:col>
          <xdr:colOff>883920</xdr:colOff>
          <xdr:row>34</xdr:row>
          <xdr:rowOff>533400</xdr:rowOff>
        </xdr:to>
        <xdr:sp macro="" textlink="">
          <xdr:nvSpPr>
            <xdr:cNvPr id="1596" name="Option Button 572" hidden="1">
              <a:extLst>
                <a:ext uri="{63B3BB69-23CF-44E3-9099-C40C66FF867C}">
                  <a14:compatExt spid="_x0000_s1596"/>
                </a:ext>
                <a:ext uri="{FF2B5EF4-FFF2-40B4-BE49-F238E27FC236}">
                  <a16:creationId xmlns:a16="http://schemas.microsoft.com/office/drawing/2014/main" id="{00000000-0008-0000-0000-00003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960120</xdr:colOff>
          <xdr:row>34</xdr:row>
          <xdr:rowOff>678180</xdr:rowOff>
        </xdr:from>
        <xdr:to>
          <xdr:col>14</xdr:col>
          <xdr:colOff>381000</xdr:colOff>
          <xdr:row>36</xdr:row>
          <xdr:rowOff>487680</xdr:rowOff>
        </xdr:to>
        <xdr:sp macro="" textlink="">
          <xdr:nvSpPr>
            <xdr:cNvPr id="1597" name="Option Button 573" hidden="1">
              <a:extLst>
                <a:ext uri="{63B3BB69-23CF-44E3-9099-C40C66FF867C}">
                  <a14:compatExt spid="_x0000_s1597"/>
                </a:ext>
                <a:ext uri="{FF2B5EF4-FFF2-40B4-BE49-F238E27FC236}">
                  <a16:creationId xmlns:a16="http://schemas.microsoft.com/office/drawing/2014/main" id="{00000000-0008-0000-0000-00003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716280</xdr:colOff>
          <xdr:row>35</xdr:row>
          <xdr:rowOff>76200</xdr:rowOff>
        </xdr:from>
        <xdr:to>
          <xdr:col>15</xdr:col>
          <xdr:colOff>144780</xdr:colOff>
          <xdr:row>36</xdr:row>
          <xdr:rowOff>419100</xdr:rowOff>
        </xdr:to>
        <xdr:sp macro="" textlink="">
          <xdr:nvSpPr>
            <xdr:cNvPr id="1598" name="Option Button 574" hidden="1">
              <a:extLst>
                <a:ext uri="{63B3BB69-23CF-44E3-9099-C40C66FF867C}">
                  <a14:compatExt spid="_x0000_s1598"/>
                </a:ext>
                <a:ext uri="{FF2B5EF4-FFF2-40B4-BE49-F238E27FC236}">
                  <a16:creationId xmlns:a16="http://schemas.microsoft.com/office/drawing/2014/main" id="{00000000-0008-0000-0000-00003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35</xdr:row>
          <xdr:rowOff>45720</xdr:rowOff>
        </xdr:from>
        <xdr:to>
          <xdr:col>15</xdr:col>
          <xdr:colOff>807720</xdr:colOff>
          <xdr:row>36</xdr:row>
          <xdr:rowOff>457200</xdr:rowOff>
        </xdr:to>
        <xdr:sp macro="" textlink="">
          <xdr:nvSpPr>
            <xdr:cNvPr id="1599" name="Option Button 575" hidden="1">
              <a:extLst>
                <a:ext uri="{63B3BB69-23CF-44E3-9099-C40C66FF867C}">
                  <a14:compatExt spid="_x0000_s1599"/>
                </a:ext>
                <a:ext uri="{FF2B5EF4-FFF2-40B4-BE49-F238E27FC236}">
                  <a16:creationId xmlns:a16="http://schemas.microsoft.com/office/drawing/2014/main" id="{00000000-0008-0000-0000-00003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35</xdr:row>
          <xdr:rowOff>83820</xdr:rowOff>
        </xdr:from>
        <xdr:to>
          <xdr:col>16</xdr:col>
          <xdr:colOff>502920</xdr:colOff>
          <xdr:row>36</xdr:row>
          <xdr:rowOff>441960</xdr:rowOff>
        </xdr:to>
        <xdr:sp macro="" textlink="">
          <xdr:nvSpPr>
            <xdr:cNvPr id="1600" name="Option Button 576" hidden="1">
              <a:extLst>
                <a:ext uri="{63B3BB69-23CF-44E3-9099-C40C66FF867C}">
                  <a14:compatExt spid="_x0000_s1600"/>
                </a:ext>
                <a:ext uri="{FF2B5EF4-FFF2-40B4-BE49-F238E27FC236}">
                  <a16:creationId xmlns:a16="http://schemas.microsoft.com/office/drawing/2014/main" id="{00000000-0008-0000-0000-00004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800100</xdr:colOff>
          <xdr:row>35</xdr:row>
          <xdr:rowOff>45720</xdr:rowOff>
        </xdr:from>
        <xdr:to>
          <xdr:col>17</xdr:col>
          <xdr:colOff>213360</xdr:colOff>
          <xdr:row>36</xdr:row>
          <xdr:rowOff>449580</xdr:rowOff>
        </xdr:to>
        <xdr:sp macro="" textlink="">
          <xdr:nvSpPr>
            <xdr:cNvPr id="1601" name="Option Button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449580</xdr:colOff>
          <xdr:row>35</xdr:row>
          <xdr:rowOff>38100</xdr:rowOff>
        </xdr:from>
        <xdr:to>
          <xdr:col>17</xdr:col>
          <xdr:colOff>876300</xdr:colOff>
          <xdr:row>36</xdr:row>
          <xdr:rowOff>457200</xdr:rowOff>
        </xdr:to>
        <xdr:sp macro="" textlink="">
          <xdr:nvSpPr>
            <xdr:cNvPr id="1602" name="Option Button 578" hidden="1">
              <a:extLst>
                <a:ext uri="{63B3BB69-23CF-44E3-9099-C40C66FF867C}">
                  <a14:compatExt spid="_x0000_s1602"/>
                </a:ext>
                <a:ext uri="{FF2B5EF4-FFF2-40B4-BE49-F238E27FC236}">
                  <a16:creationId xmlns:a16="http://schemas.microsoft.com/office/drawing/2014/main" id="{00000000-0008-0000-0000-00004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9</xdr:row>
          <xdr:rowOff>304800</xdr:rowOff>
        </xdr:from>
        <xdr:to>
          <xdr:col>8</xdr:col>
          <xdr:colOff>693420</xdr:colOff>
          <xdr:row>16</xdr:row>
          <xdr:rowOff>403860</xdr:rowOff>
        </xdr:to>
        <xdr:sp macro="" textlink="">
          <xdr:nvSpPr>
            <xdr:cNvPr id="1603" name="Group Box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AU" sz="800" b="0" i="0" u="none" strike="noStrike" baseline="0">
                  <a:solidFill>
                    <a:srgbClr val="000000"/>
                  </a:solidFill>
                  <a:latin typeface="Segoe UI"/>
                  <a:cs typeface="Segoe UI"/>
                </a:rPr>
                <a:t>Group Box 579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10</xdr:row>
          <xdr:rowOff>99060</xdr:rowOff>
        </xdr:from>
        <xdr:to>
          <xdr:col>7</xdr:col>
          <xdr:colOff>632460</xdr:colOff>
          <xdr:row>10</xdr:row>
          <xdr:rowOff>419100</xdr:rowOff>
        </xdr:to>
        <xdr:sp macro="" textlink="">
          <xdr:nvSpPr>
            <xdr:cNvPr id="1604" name="Option Button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11</xdr:row>
          <xdr:rowOff>541020</xdr:rowOff>
        </xdr:from>
        <xdr:to>
          <xdr:col>7</xdr:col>
          <xdr:colOff>579120</xdr:colOff>
          <xdr:row>12</xdr:row>
          <xdr:rowOff>228600</xdr:rowOff>
        </xdr:to>
        <xdr:sp macro="" textlink="">
          <xdr:nvSpPr>
            <xdr:cNvPr id="1605" name="Option Button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373380</xdr:colOff>
          <xdr:row>13</xdr:row>
          <xdr:rowOff>441960</xdr:rowOff>
        </xdr:from>
        <xdr:to>
          <xdr:col>7</xdr:col>
          <xdr:colOff>594360</xdr:colOff>
          <xdr:row>14</xdr:row>
          <xdr:rowOff>144780</xdr:rowOff>
        </xdr:to>
        <xdr:sp macro="" textlink="">
          <xdr:nvSpPr>
            <xdr:cNvPr id="1606" name="Option Button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15</xdr:row>
          <xdr:rowOff>175260</xdr:rowOff>
        </xdr:from>
        <xdr:to>
          <xdr:col>7</xdr:col>
          <xdr:colOff>594360</xdr:colOff>
          <xdr:row>15</xdr:row>
          <xdr:rowOff>525780</xdr:rowOff>
        </xdr:to>
        <xdr:sp macro="" textlink="">
          <xdr:nvSpPr>
            <xdr:cNvPr id="1607" name="Option Button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1A5271-1B08-466A-BC67-9E1BE48792DF}" name="Table1" displayName="Table1" ref="W6:X11" totalsRowShown="0" headerRowDxfId="54" dataDxfId="53">
  <autoFilter ref="W6:X11" xr:uid="{181A5271-1B08-466A-BC67-9E1BE48792DF}"/>
  <tableColumns count="2">
    <tableColumn id="1" xr3:uid="{5AB4E24E-20AA-41DD-922B-BEB2CE49D1B2}" name="performance label" dataDxfId="52"/>
    <tableColumn id="2" xr3:uid="{B04BB771-BB9D-48AA-9E0A-883329C90B69}" name="value" dataDxfId="5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6278F34-1912-417B-AC29-53944A2E356F}" name="Table2" displayName="Table2" ref="W12:X24" totalsRowShown="0" headerRowDxfId="50" dataDxfId="49">
  <autoFilter ref="W12:X24" xr:uid="{76278F34-1912-417B-AC29-53944A2E356F}"/>
  <tableColumns count="2">
    <tableColumn id="1" xr3:uid="{23EA605D-0973-4FB6-809D-0BE68B7D5ACB}" name="labels" dataDxfId="48"/>
    <tableColumn id="2" xr3:uid="{872F9F03-D0D4-4630-8447-79CB0BE862E6}" name="values" dataDxfId="4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8A53C49-9806-41BA-932E-BB69CA1DBB5B}" name="Table3" displayName="Table3" ref="W1:X5" totalsRowShown="0" headerRowDxfId="46" dataDxfId="45">
  <autoFilter ref="W1:X5" xr:uid="{E8A53C49-9806-41BA-932E-BB69CA1DBB5B}"/>
  <tableColumns count="2">
    <tableColumn id="1" xr3:uid="{DCE2CF1C-9BA6-4945-92C5-87F764688B04}" name="labels" dataDxfId="44"/>
    <tableColumn id="2" xr3:uid="{354C610C-16EB-4C96-9B34-A99F4C8DA098}" name="values" dataDxfId="4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12014B6-4CD0-45C2-9D59-AD14EBC19BA5}" name="Table4" displayName="Table4" ref="V26:AD30" totalsRowShown="0" headerRowDxfId="42" dataDxfId="41">
  <autoFilter ref="V26:AD30" xr:uid="{D12014B6-4CD0-45C2-9D59-AD14EBC19BA5}"/>
  <tableColumns count="9">
    <tableColumn id="8" xr3:uid="{C7FE3398-7AA7-4B89-A684-DB8FFC610387}" name="#" dataDxfId="40"/>
    <tableColumn id="1" xr3:uid="{13C1D70E-7925-4A2B-AECF-EF9CDDDA14E5}" name="Marker" dataDxfId="39"/>
    <tableColumn id="2" xr3:uid="{57C09E97-30E0-411A-BAA8-8A7DD08D89AC}" name="Strongly Agree" dataDxfId="38"/>
    <tableColumn id="3" xr3:uid="{A18D1720-064E-4C4C-B91D-143BA74E8F64}" name="Agree" dataDxfId="37"/>
    <tableColumn id="4" xr3:uid="{297FFD0D-1604-4549-8128-EA041E13C56C}" name="Neutral" dataDxfId="36"/>
    <tableColumn id="5" xr3:uid="{CBE70C67-9299-4D72-A773-39184BE32FEB}" name="Disagree" dataDxfId="35"/>
    <tableColumn id="6" xr3:uid="{7F86BA9A-D995-42A9-B130-F71F3FD9AB25}" name="Strongly Disagree" dataDxfId="34"/>
    <tableColumn id="9" xr3:uid="{DEF1E43A-78EB-4759-90E9-4C3D9AAA35AE}" name="NA" dataDxfId="33"/>
    <tableColumn id="7" xr3:uid="{B96E5D1B-D26E-4DBA-AB45-11F2B65734AD}" name="Formula" dataDxfId="32">
      <calculatedColumnFormula>IF(Table4[[#This Row],[Strongly Agree]]=TRUE,0,IF(Table4[[#This Row],[Agree]]=TRUE,25,IF(Table4[[#This Row],[Neutral]]=TRUE,50,IF(Table4[[#This Row],[Disagree]]=TRUE,75,IF(Table4[[#This Row],[Strongly Disagree]]=TRUE,100,"")))))</calculatedColumnFormula>
    </tableColumn>
  </tableColumns>
  <tableStyleInfo name="TableStyleMedium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39B6A44-77B0-4DDC-8E9E-A5D005224F86}" name="Table46" displayName="Table46" ref="AE26:AM30" totalsRowShown="0" headerRowDxfId="31" dataDxfId="30">
  <autoFilter ref="AE26:AM30" xr:uid="{C39B6A44-77B0-4DDC-8E9E-A5D005224F86}"/>
  <tableColumns count="9">
    <tableColumn id="8" xr3:uid="{545B2CD4-4CAE-4ABE-9C6E-C8C2CDB25D8D}" name="#" dataDxfId="29"/>
    <tableColumn id="1" xr3:uid="{F8410E9D-5EB3-45D9-830A-2DCD8AA0C485}" name="Marker" dataDxfId="28"/>
    <tableColumn id="2" xr3:uid="{AA9B1AF0-B8FE-4D68-85CA-8BE3AD19BD3E}" name="Strongly Agree" dataDxfId="27">
      <calculatedColumnFormula>IF($U27=1,TRUE,FALSE)</calculatedColumnFormula>
    </tableColumn>
    <tableColumn id="3" xr3:uid="{517F88F1-ADAE-4925-9EB2-B9F22A83B82D}" name="Agree" dataDxfId="26">
      <calculatedColumnFormula>IF($U27=2,TRUE,FALSE)</calculatedColumnFormula>
    </tableColumn>
    <tableColumn id="4" xr3:uid="{2FA66770-B49F-46E6-968A-8EA8A556C9AB}" name="Neutral" dataDxfId="25">
      <calculatedColumnFormula>IF($U27=3,TRUE,FALSE)</calculatedColumnFormula>
    </tableColumn>
    <tableColumn id="5" xr3:uid="{1473FEB9-B8ED-4159-BBF0-1D4C2A01C6FA}" name="Disagree" dataDxfId="24">
      <calculatedColumnFormula>IF($U27=4,TRUE,FALSE)</calculatedColumnFormula>
    </tableColumn>
    <tableColumn id="6" xr3:uid="{3E225020-CC30-4D25-967B-7DCF8489EC5F}" name="Strongly Disagree" dataDxfId="23">
      <calculatedColumnFormula>IF($U27=5,TRUE,FALSE)</calculatedColumnFormula>
    </tableColumn>
    <tableColumn id="9" xr3:uid="{7135A093-4FDD-411A-8AD1-9F469B172DE5}" name="NA2" dataDxfId="22">
      <calculatedColumnFormula>IF($U27=6,TRUE,FALSE)</calculatedColumnFormula>
    </tableColumn>
    <tableColumn id="7" xr3:uid="{FDBBED46-FC14-49C9-B81A-2ECDDB9F0E4C}" name="Formula" dataDxfId="21">
      <calculatedColumnFormula>IF(Table46[[#This Row],[Strongly Agree]]=TRUE,100,IF(Table46[[#This Row],[Agree]]=TRUE,75,IF(Table46[[#This Row],[Neutral]]=TRUE,50,IF(Table46[[#This Row],[Disagree]]=TRUE,25,IF(Table46[[#This Row],[Strongly Disagree]]=TRUE,0,"")))))</calculatedColumnFormula>
    </tableColumn>
  </tableColumns>
  <tableStyleInfo name="TableStyleMedium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0C648CC-7774-43E3-97B4-14A160A5DAA8}" name="Table8" displayName="Table8" ref="V33:AM34" totalsRowShown="0" headerRowDxfId="20" dataDxfId="18" headerRowBorderDxfId="19">
  <autoFilter ref="V33:AM34" xr:uid="{80C648CC-7774-43E3-97B4-14A160A5DAA8}"/>
  <tableColumns count="18">
    <tableColumn id="2" xr3:uid="{A0091A91-D91F-491A-A271-0FF4681DBCFC}" name="Marker" dataDxfId="17"/>
    <tableColumn id="3" xr3:uid="{1D6AC451-3D54-43C5-8098-B38A5F6D4604}" name="Conservative" dataDxfId="16">
      <calculatedColumnFormula>IF($U$34=1,TRUE,FALSE)</calculatedColumnFormula>
    </tableColumn>
    <tableColumn id="4" xr3:uid="{AF54A705-85B3-43E6-87DD-2C0ACBF124F6}" name="Balanced" dataDxfId="15">
      <calculatedColumnFormula>IF($U$34=2,TRUE,FALSE)</calculatedColumnFormula>
    </tableColumn>
    <tableColumn id="5" xr3:uid="{A8920C81-AA15-43E0-B627-AB4CE17C1D71}" name="Growth" dataDxfId="14">
      <calculatedColumnFormula>IF($U$34=3,TRUE,FALSE)</calculatedColumnFormula>
    </tableColumn>
    <tableColumn id="6" xr3:uid="{E31E3A1E-6E05-4B21-8A5A-A5FF33B96CD6}" name="Aggressive" dataDxfId="13">
      <calculatedColumnFormula>IF($U$34=4,TRUE,FALSE)</calculatedColumnFormula>
    </tableColumn>
    <tableColumn id="7" xr3:uid="{76675EEC-C8BA-4144-B7BB-8843BB29461A}" name="Formula" dataDxfId="12">
      <calculatedColumnFormula>IF(Table8[[#This Row],[Conservative]]=TRUE,100,IF(Table8[[#This Row],[Balanced]]=TRUE,75,IF(Table8[[#This Row],[Growth]]=TRUE,25,IF(Table8[[#This Row],[Aggressive]]=TRUE,0,""))))</calculatedColumnFormula>
    </tableColumn>
    <tableColumn id="16" xr3:uid="{42901F4E-2FBE-46C2-8C14-F101B7F4BCEA}" name="Converted" dataDxfId="11">
      <calculatedColumnFormula>IF(Table8[[#This Row],[Formula]]=0,4,IF(Table8[[#This Row],[Formula]]=25,3,IF(Table8[[#This Row],[Formula]]=75,2,IF(Table8[[#This Row],[Formula]]=100,1,""))))</calculatedColumnFormula>
    </tableColumn>
    <tableColumn id="18" xr3:uid="{CB960427-EE15-431B-9A1B-45AF37945D81}" name="Multiplier1" dataDxfId="10">
      <calculatedColumnFormula>Table8[[#This Row],[Converted]]</calculatedColumnFormula>
    </tableColumn>
    <tableColumn id="8" xr3:uid="{8FB01268-1B71-4EF9-8D25-E25229C419F0}" name="Multiplier2" dataDxfId="9">
      <calculatedColumnFormula>Table8[[#This Row],[Multiplier1]]</calculatedColumnFormula>
    </tableColumn>
    <tableColumn id="9" xr3:uid="{E2C9DB47-47B0-405B-9BA1-7CE52CC9D00E}" name="TAQ1" dataDxfId="8">
      <calculatedColumnFormula>IF(AD27=0,4,IF(AD27=25,3,IF(AD27=50,2.5,IF(AD27=75,2,IF(AD27=100,1,"")))))</calculatedColumnFormula>
    </tableColumn>
    <tableColumn id="10" xr3:uid="{F2B90D77-A8E2-40C4-BC79-96A065AFBE14}" name="TAQ2" dataDxfId="7">
      <calculatedColumnFormula>IF(AD28=0,4,IF(AD28=25,3,IF(AD28=50,2.5,IF(AD28=75,2,IF(AD28=100,1,"")))))</calculatedColumnFormula>
    </tableColumn>
    <tableColumn id="11" xr3:uid="{D485F74C-2AEB-4755-8548-B158AC1B4D4C}" name="TAQ3" dataDxfId="6">
      <calculatedColumnFormula>IF(AD29=0,4,IF(AD29=25,3,IF(AD29=50,2.5,IF(AD29=75,2,IF(AD29=100,1,"")))))</calculatedColumnFormula>
    </tableColumn>
    <tableColumn id="12" xr3:uid="{2EA4B11D-9849-4439-9F6D-185E6F78FAC1}" name="TAQ4" dataDxfId="5">
      <calculatedColumnFormula>IF(AD30=0,4,IF(AD30=25,3,IF(AD30=50,2.5,IF(AD30=75,2,IF(AD30=100,1,"")))))</calculatedColumnFormula>
    </tableColumn>
    <tableColumn id="13" xr3:uid="{62D179F6-E656-4CD8-980C-570A02F493C7}" name="TBQ1" dataDxfId="4">
      <calculatedColumnFormula>IF(AM27=0,4,IF(AM27=25,3,IF(AM27=50,2.5,IF(AM27=75,2,IF(AM27=100,1,"")))))</calculatedColumnFormula>
    </tableColumn>
    <tableColumn id="14" xr3:uid="{CC5BEAE7-6CB9-4204-BC5F-A3507500869A}" name="TBQ2" dataDxfId="3">
      <calculatedColumnFormula>IF(AM28=0,4,IF(AM28=25,3,IF(AM28=50,2.5,IF(AM28=75,2,IF(AM28=100,1,"")))))</calculatedColumnFormula>
    </tableColumn>
    <tableColumn id="15" xr3:uid="{C82C24B7-8FB1-4E34-8B2F-C07B662F9863}" name="TBQ3" dataDxfId="2">
      <calculatedColumnFormula>IF(AM29=0,4,IF(AM29=25,3,IF(AM29=50,2.5,IF(AM29=75,2,IF(AM29=100,1,"")))))</calculatedColumnFormula>
    </tableColumn>
    <tableColumn id="17" xr3:uid="{D101B4EF-5832-4C25-8227-3D6C4EAC41A5}" name="TBQ4" dataDxfId="1">
      <calculatedColumnFormula>IF(AM30=0,4,IF(AM30=25,3,IF(AM30=50,2.5,IF(AM30=75,2,IF(AM30=100,1,"")))))</calculatedColumnFormula>
    </tableColumn>
    <tableColumn id="19" xr3:uid="{93DB90C6-898B-4D99-BD3A-B25F5B693D6E}" name="Formula3" dataDxfId="0">
      <calculatedColumnFormula>IFERROR(ROUND(AVERAGE(Table8[[#This Row],[Converted]:[TBQ4]]),0),"")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table" Target="../tables/table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table" Target="../tables/table3.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table" Target="../tables/table1.xml"/><Relationship Id="rId75" Type="http://schemas.openxmlformats.org/officeDocument/2006/relationships/table" Target="../tables/table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table" Target="../tables/table4.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51E4C-D629-459D-BD41-D55631214752}">
  <sheetPr codeName="Sheet1">
    <pageSetUpPr fitToPage="1"/>
  </sheetPr>
  <dimension ref="A1:AQ49"/>
  <sheetViews>
    <sheetView showGridLines="0" tabSelected="1" zoomScale="50" zoomScaleNormal="85" zoomScaleSheetLayoutView="40" zoomScalePageLayoutView="25" workbookViewId="0">
      <selection activeCell="J14" sqref="J14:R17"/>
    </sheetView>
  </sheetViews>
  <sheetFormatPr defaultRowHeight="36" customHeight="1" x14ac:dyDescent="0.3"/>
  <cols>
    <col min="1" max="1" width="5.109375" customWidth="1"/>
    <col min="2" max="18" width="14.88671875" customWidth="1"/>
    <col min="19" max="19" width="5.6640625" customWidth="1"/>
    <col min="20" max="20" width="8.44140625" hidden="1" customWidth="1"/>
    <col min="21" max="21" width="16.6640625" style="12" hidden="1" customWidth="1"/>
    <col min="22" max="22" width="16.44140625" style="17" hidden="1" customWidth="1"/>
    <col min="23" max="23" width="22.88671875" style="13" hidden="1" customWidth="1"/>
    <col min="24" max="24" width="20.5546875" style="14" hidden="1" customWidth="1"/>
    <col min="25" max="25" width="17.6640625" style="17" hidden="1" customWidth="1"/>
    <col min="26" max="26" width="22.109375" style="32" hidden="1" customWidth="1"/>
    <col min="27" max="27" width="19.6640625" style="32" hidden="1" customWidth="1"/>
    <col min="28" max="28" width="21.33203125" style="32" hidden="1" customWidth="1"/>
    <col min="29" max="29" width="20.88671875" style="32" hidden="1" customWidth="1"/>
    <col min="30" max="30" width="255.6640625" style="32" hidden="1" customWidth="1"/>
    <col min="31" max="31" width="253.6640625" style="32" hidden="1" customWidth="1"/>
    <col min="32" max="32" width="208" style="17" hidden="1" customWidth="1"/>
    <col min="33" max="33" width="255.6640625" style="17" hidden="1" customWidth="1"/>
    <col min="34" max="34" width="116.6640625" style="17" hidden="1" customWidth="1"/>
    <col min="35" max="35" width="79.5546875" style="17" hidden="1" customWidth="1"/>
    <col min="36" max="36" width="19.6640625" style="17" hidden="1" customWidth="1"/>
    <col min="37" max="37" width="34" style="17" hidden="1" customWidth="1"/>
    <col min="38" max="38" width="16.109375" style="17" hidden="1" customWidth="1"/>
    <col min="39" max="39" width="78.6640625" style="17" hidden="1" customWidth="1"/>
    <col min="40" max="40" width="13.33203125" style="1" customWidth="1"/>
    <col min="41" max="48" width="13.33203125" customWidth="1"/>
    <col min="49" max="74" width="9.109375" customWidth="1"/>
  </cols>
  <sheetData>
    <row r="1" spans="1:43" ht="45.75" customHeight="1" x14ac:dyDescent="0.3">
      <c r="V1" s="63" t="s">
        <v>0</v>
      </c>
      <c r="W1" s="13" t="s">
        <v>1</v>
      </c>
      <c r="X1" s="14" t="s">
        <v>2</v>
      </c>
      <c r="Y1" s="62" t="s">
        <v>3</v>
      </c>
      <c r="Z1" s="15" t="s">
        <v>4</v>
      </c>
      <c r="AA1" s="7">
        <f>IF(X2&lt;50,(50-X2)*2,IF(X2&gt;50,(X2-50)*2,0))</f>
        <v>5.5555555555555571</v>
      </c>
      <c r="AB1" s="53" t="s">
        <v>5</v>
      </c>
      <c r="AC1" s="8" t="str">
        <f>IF(AND(X2=50,SUM(AD27,AD28,AD29,AD30,AM27,AM28,AM29,AM30,Table8[Formula3])=0),0,"")</f>
        <v/>
      </c>
      <c r="AD1" s="16"/>
      <c r="AE1" s="8"/>
      <c r="AF1" s="8"/>
      <c r="AG1" s="9" t="str">
        <f>IF(AC1&lt;&gt;"","Please answer the questions below to calculate a propensity result","")</f>
        <v/>
      </c>
      <c r="AH1" s="17" t="s">
        <v>6</v>
      </c>
      <c r="AK1" s="17" t="s">
        <v>6</v>
      </c>
      <c r="AO1" s="1"/>
    </row>
    <row r="2" spans="1:43" ht="45.75" customHeight="1" x14ac:dyDescent="0.3">
      <c r="V2" s="63"/>
      <c r="W2" s="13" t="s">
        <v>7</v>
      </c>
      <c r="X2" s="10">
        <f>IFERROR(AVERAGE(Table4[Formula],Table46[Formula],Table8[Formula]),50)</f>
        <v>47.222222222222221</v>
      </c>
      <c r="Y2" s="62"/>
      <c r="Z2" s="15" t="s">
        <v>8</v>
      </c>
      <c r="AA2" s="11" t="str">
        <f>IF(AA1=Z4,AA4,IF(AA1&lt;Z5,AA5,IF(AA1&lt;Z6,AA6,IF(AA1&lt;Z7,AA7,IF(AA1&lt;Z8,AA8,IF(AA1&lt;=Z9,AA9,""))))))</f>
        <v>very modest</v>
      </c>
      <c r="AB2" s="53"/>
      <c r="AC2" s="8" t="str">
        <f>IF(AND(X2=50,SUM(AD27:AD30,AM27:AM30,Table8[Formula3])&gt;0),0,"")</f>
        <v/>
      </c>
      <c r="AD2" s="8" t="str">
        <f>IF(AC2="","",IF($X$5="","Your client is ",$X$5&amp;" is "))</f>
        <v/>
      </c>
      <c r="AE2" s="8"/>
      <c r="AF2" s="9" t="str">
        <f>IF(AC2&lt;&gt;"","impartial to either shorter or longer benefit periods.","")</f>
        <v/>
      </c>
      <c r="AG2" s="9" t="str">
        <f>AD2&amp;AE2&amp;AF2</f>
        <v/>
      </c>
      <c r="AH2" s="17" t="s">
        <v>6</v>
      </c>
    </row>
    <row r="3" spans="1:43" ht="45.75" customHeight="1" x14ac:dyDescent="0.3">
      <c r="A3" s="59" t="s">
        <v>9</v>
      </c>
      <c r="B3" s="59"/>
      <c r="C3" s="59"/>
      <c r="D3" s="59"/>
      <c r="E3" s="59"/>
      <c r="F3" s="59"/>
      <c r="G3" s="59"/>
      <c r="H3" s="59"/>
      <c r="I3" s="59"/>
      <c r="J3" s="59"/>
      <c r="K3" s="59"/>
      <c r="L3" s="59"/>
      <c r="M3" s="59"/>
      <c r="N3" s="59"/>
      <c r="O3" s="59"/>
      <c r="P3" s="59"/>
      <c r="Q3" s="59"/>
      <c r="R3" s="59"/>
      <c r="S3" s="59"/>
      <c r="T3" s="4"/>
      <c r="U3" s="18"/>
      <c r="V3" s="63"/>
      <c r="W3" s="13" t="s">
        <v>10</v>
      </c>
      <c r="X3" s="14">
        <v>2</v>
      </c>
      <c r="Y3" s="62"/>
      <c r="Z3" s="15" t="s">
        <v>11</v>
      </c>
      <c r="AA3" s="11" t="str">
        <f>IF(X2&gt;50,"longer benefit period",IF(X2&lt;50,"shorter benefit period","*"))</f>
        <v>shorter benefit period</v>
      </c>
      <c r="AB3" s="53"/>
      <c r="AC3" s="19">
        <f>IF(X2&lt;50,100-(2*X2),"")</f>
        <v>5.5555555555555571</v>
      </c>
      <c r="AD3" s="8" t="str">
        <f>IF(AC3="","",IF($X$5="","Your client has a ",$X$5&amp;" has a "))</f>
        <v xml:space="preserve">Your client has a </v>
      </c>
      <c r="AE3" s="19" t="str">
        <f>IF(AC3="","",$AA$2)</f>
        <v>very modest</v>
      </c>
      <c r="AF3" s="9" t="str">
        <f>IF(AC3&lt;&gt;""," preference for shorter benefit periods.","")</f>
        <v xml:space="preserve"> preference for shorter benefit periods.</v>
      </c>
      <c r="AG3" s="9" t="str">
        <f>AD3&amp;AE3&amp;AF3</f>
        <v>Your client has a very modest preference for shorter benefit periods.</v>
      </c>
      <c r="AH3" s="17" t="s">
        <v>6</v>
      </c>
    </row>
    <row r="4" spans="1:43" ht="45.75" customHeight="1" x14ac:dyDescent="0.3">
      <c r="A4" s="60" t="s">
        <v>12</v>
      </c>
      <c r="B4" s="60"/>
      <c r="C4" s="60"/>
      <c r="D4" s="60"/>
      <c r="E4" s="60"/>
      <c r="F4" s="60"/>
      <c r="G4" s="60"/>
      <c r="H4" s="60"/>
      <c r="I4" s="60"/>
      <c r="J4" s="60"/>
      <c r="K4" s="60"/>
      <c r="L4" s="60"/>
      <c r="M4" s="60"/>
      <c r="N4" s="60"/>
      <c r="O4" s="60"/>
      <c r="P4" s="60"/>
      <c r="Q4" s="60"/>
      <c r="R4" s="60"/>
      <c r="S4" s="60"/>
      <c r="T4" s="5"/>
      <c r="U4" s="20"/>
      <c r="V4" s="63"/>
      <c r="W4" s="13" t="s">
        <v>13</v>
      </c>
      <c r="X4" s="21">
        <f>SUM(Table1[value])-SUM(X2:X3)+3</f>
        <v>153.77777777777777</v>
      </c>
      <c r="Y4" s="62"/>
      <c r="Z4" s="22">
        <v>0</v>
      </c>
      <c r="AA4" s="11" t="s">
        <v>14</v>
      </c>
      <c r="AB4" s="53"/>
      <c r="AC4" s="19" t="str">
        <f>IF(X2&gt;50,(2*X2)-100,"")</f>
        <v/>
      </c>
      <c r="AD4" s="8" t="str">
        <f>IF(AC4="","",IF($X$5="","Your client has a ",$X$5&amp;" has a "))</f>
        <v/>
      </c>
      <c r="AE4" s="19" t="str">
        <f>IF(AC4="","",$AA$2)</f>
        <v/>
      </c>
      <c r="AF4" s="9" t="str">
        <f>IF(AC4&lt;&gt;""," preference for longer benefit periods.","")</f>
        <v/>
      </c>
      <c r="AG4" s="9" t="str">
        <f>AD4&amp;AE4&amp;AF4</f>
        <v/>
      </c>
      <c r="AH4" s="17" t="s">
        <v>6</v>
      </c>
    </row>
    <row r="5" spans="1:43" ht="45.75" customHeight="1" x14ac:dyDescent="0.3">
      <c r="V5" s="23" t="s">
        <v>15</v>
      </c>
      <c r="W5" s="13" t="s">
        <v>16</v>
      </c>
      <c r="X5" s="50" t="str">
        <f>IF($C$18=0,"",$C$18)</f>
        <v/>
      </c>
      <c r="Y5" s="62"/>
      <c r="Z5" s="22">
        <v>15</v>
      </c>
      <c r="AA5" s="11" t="s">
        <v>17</v>
      </c>
      <c r="AB5" s="53"/>
      <c r="AC5" s="75" t="str">
        <f>IF(AC1&lt;&gt;"",AG1,IF(AC2&lt;&gt;"",AG2,IF(AC3&lt;&gt;"",AG3,IF(AC4&lt;&gt;"",AG4,""))))</f>
        <v>Your client has a very modest preference for shorter benefit periods.</v>
      </c>
      <c r="AD5" s="75"/>
      <c r="AE5" s="75"/>
      <c r="AF5" s="75"/>
      <c r="AG5" s="75"/>
      <c r="AH5" s="17" t="s">
        <v>6</v>
      </c>
    </row>
    <row r="6" spans="1:43" ht="45.75" customHeight="1" x14ac:dyDescent="0.3">
      <c r="V6" s="61" t="s">
        <v>18</v>
      </c>
      <c r="W6" s="13" t="s">
        <v>19</v>
      </c>
      <c r="X6" s="14" t="s">
        <v>20</v>
      </c>
      <c r="Y6" s="62"/>
      <c r="Z6" s="22">
        <v>30</v>
      </c>
      <c r="AA6" s="24" t="s">
        <v>21</v>
      </c>
      <c r="AB6" s="51" t="s">
        <v>22</v>
      </c>
      <c r="AC6" s="25" t="str">
        <f>IF(AND(AA16=0,X2=50),"*","")</f>
        <v/>
      </c>
      <c r="AD6" s="9" t="str">
        <f>CHAR(10)&amp;CHAR(10)&amp;CHAR(10)&amp;CHAR(10)&amp;CHAR(10)&amp;CHAR(10)&amp;CHAR(10)&amp;CHAR(10)&amp;CHAR(10)&amp;CHAR(10)</f>
        <v xml:space="preserve">
</v>
      </c>
      <c r="AE6" s="9" t="s">
        <v>23</v>
      </c>
      <c r="AF6" s="9"/>
      <c r="AG6" s="9"/>
      <c r="AH6" s="9"/>
      <c r="AI6" s="9"/>
      <c r="AJ6" s="16"/>
      <c r="AK6" s="16" t="str">
        <f>CHAR(10)&amp;CHAR(10)</f>
        <v xml:space="preserve">
</v>
      </c>
      <c r="AL6" s="9"/>
      <c r="AM6" s="26" t="str">
        <f>IF(AC6="*",AD6&amp;AE6&amp;AF6&amp;AG6&amp;AH6&amp;AI6&amp;AJ6&amp;AK6&amp;AL6,"")</f>
        <v/>
      </c>
      <c r="AO6" s="1"/>
    </row>
    <row r="7" spans="1:43" ht="45.75" customHeight="1" x14ac:dyDescent="0.3">
      <c r="V7" s="61"/>
      <c r="X7" s="14">
        <v>0</v>
      </c>
      <c r="Y7" s="62"/>
      <c r="Z7" s="22">
        <v>60</v>
      </c>
      <c r="AA7" s="24" t="s">
        <v>24</v>
      </c>
      <c r="AB7" s="52"/>
      <c r="AC7" s="16" t="str">
        <f>IF(AND(AA16&gt;0,X2=50),"*","")</f>
        <v/>
      </c>
      <c r="AD7" s="9" t="str">
        <f>CHAR(10)&amp;"The outcome of the questions answered suggests that "</f>
        <v xml:space="preserve">
The outcome of the questions answered suggests that </v>
      </c>
      <c r="AE7" s="9" t="str">
        <f>IF(X5="","your client",X5)</f>
        <v>your client</v>
      </c>
      <c r="AF7" s="9" t="s">
        <v>25</v>
      </c>
      <c r="AG7" s="9" t="str">
        <f>IF(AA16=9," As all questions have been answered, you may wish to review the ",IF(AA16&lt;9,"Although all questions have yet to be answered, you may wish to review the "))</f>
        <v xml:space="preserve"> As all questions have been answered, you may wish to review the </v>
      </c>
      <c r="AH7" s="9" t="str">
        <f>IF(AA17=1,AA17&amp;" question that was answered as 'not applicable' ",IF(AA17&gt;1,AA17&amp;" questions that were answered as 'not applicable' ",""))</f>
        <v/>
      </c>
      <c r="AI7" s="9" t="str">
        <f>IF(AA17=0,"","and the ")</f>
        <v/>
      </c>
      <c r="AJ7" s="16" t="str">
        <f>IF(AA18=1,AA18&amp;" question that was answered as 'neutral'",IF(AA18&gt;1,AA18&amp;" questions that were answered as 'neutral'",""))</f>
        <v>8 questions that were answered as 'neutral'</v>
      </c>
      <c r="AK7" s="16" t="str">
        <f>IF(AND(AA17=0,AA18=0),"answers given for each question.  "&amp;CHAR(10)&amp;CHAR(10),IF(SUM(AA17:AA18)=1,"; and aim to provide a more definitive answer to ","; and aim to provide a more definitive answer to "))</f>
        <v xml:space="preserve">; and aim to provide a more definitive answer to </v>
      </c>
      <c r="AL7" s="9" t="str">
        <f>IF(SUM(AA17:AA18)=1,"that question."&amp;CHAR(10)&amp;CHAR(10),IF(SUM(AA17:AA18)&gt;1,"those questions."&amp;CHAR(10)&amp;CHAR(10),""))</f>
        <v xml:space="preserve">those questions.
</v>
      </c>
      <c r="AM7" s="26" t="str">
        <f>IF(AC7="*",AD7&amp;AE7&amp;AF7&amp;AG7&amp;AH7&amp;AI7&amp;AJ7&amp;AK7&amp;AL7,"")</f>
        <v/>
      </c>
      <c r="AO7" s="1"/>
      <c r="AP7" s="1"/>
      <c r="AQ7" s="1"/>
    </row>
    <row r="8" spans="1:43" ht="55.5" customHeight="1" x14ac:dyDescent="0.3">
      <c r="F8" s="3"/>
      <c r="V8" s="61"/>
      <c r="X8" s="14">
        <v>35</v>
      </c>
      <c r="Y8" s="62"/>
      <c r="Z8" s="22">
        <v>80</v>
      </c>
      <c r="AA8" s="24" t="s">
        <v>26</v>
      </c>
      <c r="AB8" s="52"/>
      <c r="AC8" s="16" t="str">
        <f>IF(AC7="*","*","")</f>
        <v/>
      </c>
      <c r="AD8" s="16" t="s">
        <v>27</v>
      </c>
      <c r="AE8" s="9" t="str">
        <f>IF(X5="","your client",X5)</f>
        <v>your client</v>
      </c>
      <c r="AF8" s="9" t="s">
        <v>97</v>
      </c>
      <c r="AG8" s="9"/>
      <c r="AH8" s="9"/>
      <c r="AI8" s="9"/>
      <c r="AJ8" s="9"/>
      <c r="AK8" s="9" t="str">
        <f>CHAR(10)&amp;CHAR(10)</f>
        <v xml:space="preserve">
</v>
      </c>
      <c r="AL8" s="9"/>
      <c r="AM8" s="26" t="str">
        <f t="shared" ref="AM8:AM15" si="0">IF(AC8="*",AD8&amp;AE8&amp;AF8&amp;AG8&amp;AH8&amp;AI8&amp;AJ8&amp;AK8&amp;AL8,"")</f>
        <v/>
      </c>
      <c r="AO8" s="1"/>
    </row>
    <row r="9" spans="1:43" ht="55.5" customHeight="1" x14ac:dyDescent="0.3">
      <c r="J9" s="76" t="str">
        <f>AC20</f>
        <v xml:space="preserve">
The outcome of the questions answered suggests your client has a very modest preference towards shorter IP benefit periods. This is fundamentally because your client's risk appetite, together with their needs, goals and objectives appear to warrant a comparatively more affordable IP premium than what a 'To Age 65' IP policy would otherwise command.
The cash flow savings, and thus extra disposable income garnered from the more affordable IP premium may provide extra repayments on the non-deductible mortgage debt, or other liabilities, or as surplus capital that can be re-directed into the tax concessional superannuation environment to meet retirement planning objectives.
</v>
      </c>
      <c r="K9" s="76"/>
      <c r="L9" s="76"/>
      <c r="M9" s="76"/>
      <c r="N9" s="76"/>
      <c r="O9" s="76"/>
      <c r="P9" s="76"/>
      <c r="Q9" s="76"/>
      <c r="R9" s="76"/>
      <c r="V9" s="61"/>
      <c r="X9" s="14">
        <v>30</v>
      </c>
      <c r="Y9" s="62"/>
      <c r="Z9" s="22">
        <v>100</v>
      </c>
      <c r="AA9" s="24" t="s">
        <v>28</v>
      </c>
      <c r="AB9" s="52"/>
      <c r="AC9" s="25" t="str">
        <f>IF(AND(AA16&gt;0,X2&lt;&gt;50),"*","")</f>
        <v>*</v>
      </c>
      <c r="AD9" s="9" t="str">
        <f>CHAR(10)&amp;"The outcome of the questions answered suggests "</f>
        <v xml:space="preserve">
The outcome of the questions answered suggests </v>
      </c>
      <c r="AE9" s="9" t="str">
        <f>IF(X5="","your client",X5)</f>
        <v>your client</v>
      </c>
      <c r="AF9" s="27" t="s">
        <v>29</v>
      </c>
      <c r="AG9" s="27" t="str">
        <f>AA2&amp;" preference towards "</f>
        <v xml:space="preserve">very modest preference towards </v>
      </c>
      <c r="AH9" s="27" t="str">
        <f>IF(X2&lt;50,"shorter IP benefit periods. ",IF(X2&gt;50,"longer IP benefit periods. ",""))</f>
        <v xml:space="preserve">shorter IP benefit periods. </v>
      </c>
      <c r="AI9" s="28"/>
      <c r="AJ9" s="28"/>
      <c r="AK9" s="28"/>
      <c r="AL9" s="9"/>
      <c r="AM9" s="26" t="str">
        <f>IF(AC9="*",AD9&amp;AE9&amp;AF9&amp;AG9&amp;AH9&amp;AI9&amp;AJ9&amp;AK9&amp;AL9,"")</f>
        <v xml:space="preserve">
The outcome of the questions answered suggests your client has a very modest preference towards shorter IP benefit periods. </v>
      </c>
      <c r="AN9" s="1" t="s">
        <v>100</v>
      </c>
      <c r="AO9" s="1"/>
    </row>
    <row r="10" spans="1:43" ht="55.5" customHeight="1" x14ac:dyDescent="0.3">
      <c r="J10" s="76"/>
      <c r="K10" s="76"/>
      <c r="L10" s="76"/>
      <c r="M10" s="76"/>
      <c r="N10" s="76"/>
      <c r="O10" s="76"/>
      <c r="P10" s="76"/>
      <c r="Q10" s="76"/>
      <c r="R10" s="76"/>
      <c r="V10" s="61"/>
      <c r="X10" s="14">
        <v>35</v>
      </c>
      <c r="Y10" s="64" t="s">
        <v>30</v>
      </c>
      <c r="Z10" s="29" t="s">
        <v>31</v>
      </c>
      <c r="AA10" s="30" t="s">
        <v>32</v>
      </c>
      <c r="AB10" s="52" t="s">
        <v>33</v>
      </c>
      <c r="AC10" s="16" t="str">
        <f>IF(AH9="shorter IP benefit periods. ","*","")</f>
        <v>*</v>
      </c>
      <c r="AD10" s="31" t="s">
        <v>34</v>
      </c>
      <c r="AE10" s="32" t="str">
        <f>IF(X5="","your client's",X5&amp;"'s")</f>
        <v>your client's</v>
      </c>
      <c r="AF10" s="17" t="str">
        <f>" risk appetite, together with their needs, goals and objectives appear to warrant a comparatively more affordable IP premium than what a 'To Age 65' IP policy would otherwise command."&amp;CHAR(10)&amp;CHAR(10)</f>
        <v xml:space="preserve"> risk appetite, together with their needs, goals and objectives appear to warrant a comparatively more affordable IP premium than what a 'To Age 65' IP policy would otherwise command.
</v>
      </c>
      <c r="AG10" s="16" t="s">
        <v>35</v>
      </c>
      <c r="AH10" s="28" t="str">
        <f>CHAR(10)&amp;CHAR(10)</f>
        <v xml:space="preserve">
</v>
      </c>
      <c r="AI10" s="28"/>
      <c r="AJ10" s="28"/>
      <c r="AK10" s="28"/>
      <c r="AL10" s="9"/>
      <c r="AM10" s="26" t="str">
        <f>IF(AC10="*",AD10&amp;AE10&amp;AF10&amp;AG10&amp;AH10&amp;AI10&amp;AJ10&amp;AK10&amp;AL10,"")</f>
        <v xml:space="preserve">This is fundamentally because your client's risk appetite, together with their needs, goals and objectives appear to warrant a comparatively more affordable IP premium than what a 'To Age 65' IP policy would otherwise command.
The cash flow savings, and thus extra disposable income garnered from the more affordable IP premium may provide extra repayments on the non-deductible mortgage debt, or other liabilities, or as surplus capital that can be re-directed into the tax concessional superannuation environment to meet retirement planning objectives.
</v>
      </c>
      <c r="AN10" s="12" t="s">
        <v>77</v>
      </c>
      <c r="AO10" s="1"/>
    </row>
    <row r="11" spans="1:43" ht="55.5" customHeight="1" x14ac:dyDescent="0.3">
      <c r="H11" s="2"/>
      <c r="J11" s="76"/>
      <c r="K11" s="76"/>
      <c r="L11" s="76"/>
      <c r="M11" s="76"/>
      <c r="N11" s="76"/>
      <c r="O11" s="76"/>
      <c r="P11" s="76"/>
      <c r="Q11" s="76"/>
      <c r="R11" s="76"/>
      <c r="V11" s="61"/>
      <c r="X11" s="14">
        <v>100</v>
      </c>
      <c r="Y11" s="64"/>
      <c r="Z11" s="30" t="s">
        <v>21</v>
      </c>
      <c r="AA11" s="30" t="s">
        <v>36</v>
      </c>
      <c r="AB11" s="52"/>
      <c r="AC11" s="16" t="str">
        <f>IF(AH9="longer IP benefit periods. ","*","")</f>
        <v/>
      </c>
      <c r="AD11" s="31" t="s">
        <v>37</v>
      </c>
      <c r="AE11" s="16" t="str">
        <f>CHAR(10)&amp;CHAR(10)</f>
        <v xml:space="preserve">
</v>
      </c>
      <c r="AF11" s="31" t="s">
        <v>38</v>
      </c>
      <c r="AG11" s="33" t="str">
        <f>IFERROR(VLOOKUP(AA2,Z10:AA14,2,FALSE),"")</f>
        <v/>
      </c>
      <c r="AH11" s="31" t="s">
        <v>98</v>
      </c>
      <c r="AI11" s="31" t="str">
        <f>IF(OR(AL27=TRUE,AK27=TRUE,AJ27=TRUE,AI27=TRUE),"."," or due to a severe long term medical illness witnessed within their close personal network. ")</f>
        <v>.</v>
      </c>
      <c r="AJ11" s="16" t="str">
        <f>CHAR(10)&amp;CHAR(10)</f>
        <v xml:space="preserve">
</v>
      </c>
      <c r="AK11" s="16"/>
      <c r="AL11" s="9"/>
      <c r="AM11" s="26" t="str">
        <f t="shared" si="0"/>
        <v/>
      </c>
      <c r="AN11" s="12" t="s">
        <v>78</v>
      </c>
      <c r="AO11" s="1"/>
    </row>
    <row r="12" spans="1:43" ht="55.5" customHeight="1" x14ac:dyDescent="0.3">
      <c r="H12" s="2"/>
      <c r="J12" s="76"/>
      <c r="K12" s="76"/>
      <c r="L12" s="76"/>
      <c r="M12" s="76"/>
      <c r="N12" s="76"/>
      <c r="O12" s="76"/>
      <c r="P12" s="76"/>
      <c r="Q12" s="76"/>
      <c r="R12" s="76"/>
      <c r="V12" s="61"/>
      <c r="W12" s="13" t="s">
        <v>1</v>
      </c>
      <c r="X12" s="14" t="s">
        <v>2</v>
      </c>
      <c r="Y12" s="64"/>
      <c r="Z12" s="30" t="s">
        <v>24</v>
      </c>
      <c r="AA12" s="30" t="s">
        <v>39</v>
      </c>
      <c r="AB12" s="34" t="s">
        <v>40</v>
      </c>
      <c r="AC12" s="16" t="str" cm="1">
        <f t="array" ref="AC12">IF(Table8[Formula3]&lt;&gt;"","*","")</f>
        <v>*</v>
      </c>
      <c r="AD12" s="31"/>
      <c r="AE12" s="16"/>
      <c r="AF12" s="35"/>
      <c r="AG12" s="31"/>
      <c r="AH12" s="31"/>
      <c r="AI12" s="31"/>
      <c r="AJ12" s="31"/>
      <c r="AK12" s="35"/>
      <c r="AL12" s="9"/>
      <c r="AM12" s="26"/>
      <c r="AN12" s="12" t="s">
        <v>99</v>
      </c>
      <c r="AO12" s="1"/>
    </row>
    <row r="13" spans="1:43" ht="55.5" customHeight="1" x14ac:dyDescent="0.3">
      <c r="J13" s="76"/>
      <c r="K13" s="76"/>
      <c r="L13" s="76"/>
      <c r="M13" s="76"/>
      <c r="N13" s="76"/>
      <c r="O13" s="76"/>
      <c r="P13" s="76"/>
      <c r="Q13" s="76"/>
      <c r="R13" s="76"/>
      <c r="V13" s="61"/>
      <c r="X13" s="14">
        <v>10</v>
      </c>
      <c r="Y13" s="64"/>
      <c r="Z13" s="30" t="s">
        <v>26</v>
      </c>
      <c r="AA13" s="30" t="s">
        <v>41</v>
      </c>
      <c r="AB13" s="51" t="s">
        <v>42</v>
      </c>
      <c r="AC13" s="16" t="str">
        <f>IF(AND(AA15&gt;0,AA15&lt;9),"*","")</f>
        <v/>
      </c>
      <c r="AD13" s="9" t="str">
        <f>AA16&amp;" out of 9 questions"</f>
        <v>9 out of 9 questions</v>
      </c>
      <c r="AE13" s="9" t="str">
        <f>IF(Z16=1," has ",IF(Z16&gt;1," have ",""))</f>
        <v xml:space="preserve"> have </v>
      </c>
      <c r="AF13" s="9" t="s">
        <v>43</v>
      </c>
      <c r="AG13" s="9" t="str">
        <f>IF(AA15&gt;1,AA15&amp;" questions, ",IF(AA15=1,"question, ",""))</f>
        <v/>
      </c>
      <c r="AH13" s="9" t="s">
        <v>44</v>
      </c>
      <c r="AI13" s="9" t="str">
        <f>IF(AC14="*","",CHAR(10))</f>
        <v xml:space="preserve">
</v>
      </c>
      <c r="AJ13" s="36"/>
      <c r="AK13" s="36"/>
      <c r="AL13" s="9"/>
      <c r="AM13" s="26" t="str">
        <f t="shared" si="0"/>
        <v/>
      </c>
      <c r="AN13" s="12" t="s">
        <v>80</v>
      </c>
      <c r="AO13" s="1"/>
    </row>
    <row r="14" spans="1:43" ht="54" customHeight="1" x14ac:dyDescent="0.3">
      <c r="J14" s="54" t="str">
        <f>AC23</f>
        <v xml:space="preserve">
It is suggested that this outcome not be relied upon in isolation to form the basis of a recommendation, but rather be used in tandem with other elements such as preferences/attitudes/sentiment that have/subsequently emerged during client discussions on the matter.  Moreover, what's critical, is that the client understands the pros and cons of prevailing IP benefit period options and a judgment call is made in light of underlying needs, goals and objectives.  Ensuring clients give informed consent and understand the advice (and trade offs/opportunity costs) they receive. </v>
      </c>
      <c r="K14" s="54"/>
      <c r="L14" s="54"/>
      <c r="M14" s="54"/>
      <c r="N14" s="54"/>
      <c r="O14" s="54"/>
      <c r="P14" s="54"/>
      <c r="Q14" s="54"/>
      <c r="R14" s="54"/>
      <c r="V14" s="61"/>
      <c r="X14" s="14">
        <v>10</v>
      </c>
      <c r="Y14" s="64"/>
      <c r="Z14" s="30" t="s">
        <v>28</v>
      </c>
      <c r="AA14" s="30" t="s">
        <v>45</v>
      </c>
      <c r="AB14" s="52"/>
      <c r="AC14" s="16" t="str">
        <f>IF(AA17&gt;0,"*","")</f>
        <v/>
      </c>
      <c r="AD14" s="9" t="str">
        <f>IF(AA17=1,AA17&amp;" question has ",IF(AA17&gt;1,AA17&amp;" questions have ",""))</f>
        <v/>
      </c>
      <c r="AE14" s="9" t="s">
        <v>46</v>
      </c>
      <c r="AF14" s="9" t="str">
        <f>IF(AA17=1,"  This question is ",IF(AA17&gt;1,"  These questions are ",""))</f>
        <v/>
      </c>
      <c r="AG14" s="9" t="s">
        <v>47</v>
      </c>
      <c r="AH14" s="9"/>
      <c r="AI14" s="9" t="str">
        <f>CHAR(10)</f>
        <v xml:space="preserve">
</v>
      </c>
      <c r="AJ14" s="9"/>
      <c r="AK14" s="9"/>
      <c r="AL14" s="9"/>
      <c r="AM14" s="26" t="str">
        <f t="shared" si="0"/>
        <v/>
      </c>
      <c r="AN14" s="1" t="s">
        <v>6</v>
      </c>
      <c r="AO14" s="1" t="s">
        <v>6</v>
      </c>
    </row>
    <row r="15" spans="1:43" ht="54" customHeight="1" x14ac:dyDescent="0.3">
      <c r="H15" s="2"/>
      <c r="J15" s="54"/>
      <c r="K15" s="54"/>
      <c r="L15" s="54"/>
      <c r="M15" s="54"/>
      <c r="N15" s="54"/>
      <c r="O15" s="54"/>
      <c r="P15" s="54"/>
      <c r="Q15" s="54"/>
      <c r="R15" s="54"/>
      <c r="V15" s="61"/>
      <c r="X15" s="14">
        <v>10</v>
      </c>
      <c r="Y15" s="71" t="s">
        <v>48</v>
      </c>
      <c r="Z15" s="37" t="s">
        <v>49</v>
      </c>
      <c r="AA15" s="38">
        <f>SUM(COUNTIF(Table4[Marker],"TRUE"),COUNTIF(Table46[Marker],"TRUE"),COUNTIF(V34,"TRUE"))</f>
        <v>0</v>
      </c>
      <c r="AB15" s="57"/>
      <c r="AC15" s="16" t="str">
        <f>IF(OR(AC7="*",AC9="*"),"*","")</f>
        <v>*</v>
      </c>
      <c r="AD15" s="31" t="str">
        <f>CHAR(10)</f>
        <v xml:space="preserve">
</v>
      </c>
      <c r="AE15" s="31" t="s">
        <v>96</v>
      </c>
      <c r="AF15" s="16" t="s">
        <v>6</v>
      </c>
      <c r="AG15" s="16"/>
      <c r="AH15" s="9"/>
      <c r="AI15" s="9"/>
      <c r="AJ15" s="9"/>
      <c r="AK15" s="9"/>
      <c r="AL15" s="9"/>
      <c r="AM15" s="26" t="str">
        <f t="shared" si="0"/>
        <v xml:space="preserve">
It is suggested that this outcome not be relied upon in isolation to form the basis of a recommendation, but rather be used in tandem with other elements such as preferences/attitudes/sentiment that have/subsequently emerged during client discussions on the matter.  Moreover, what's critical, is that the client understands the pros and cons of prevailing IP benefit period options and a judgment call is made in light of underlying needs, goals and objectives.  Ensuring clients give informed consent and understand the advice (and trade offs/opportunity costs) they receive. </v>
      </c>
      <c r="AN15" s="1" t="s">
        <v>6</v>
      </c>
      <c r="AO15" s="1" t="s">
        <v>6</v>
      </c>
    </row>
    <row r="16" spans="1:43" ht="54" customHeight="1" x14ac:dyDescent="0.3">
      <c r="H16" s="2"/>
      <c r="J16" s="54"/>
      <c r="K16" s="54"/>
      <c r="L16" s="54"/>
      <c r="M16" s="54"/>
      <c r="N16" s="54"/>
      <c r="O16" s="54"/>
      <c r="P16" s="54"/>
      <c r="Q16" s="54"/>
      <c r="R16" s="54"/>
      <c r="V16" s="61"/>
      <c r="X16" s="14">
        <v>10</v>
      </c>
      <c r="Y16" s="71"/>
      <c r="Z16" s="37" t="s">
        <v>50</v>
      </c>
      <c r="AA16" s="38">
        <f>9-AA15</f>
        <v>9</v>
      </c>
      <c r="AN16" s="1" t="s">
        <v>6</v>
      </c>
    </row>
    <row r="17" spans="1:40" ht="54" customHeight="1" x14ac:dyDescent="0.3">
      <c r="J17" s="54"/>
      <c r="K17" s="54"/>
      <c r="L17" s="54"/>
      <c r="M17" s="54"/>
      <c r="N17" s="54"/>
      <c r="O17" s="54"/>
      <c r="P17" s="54"/>
      <c r="Q17" s="54"/>
      <c r="R17" s="54"/>
      <c r="V17" s="61"/>
      <c r="X17" s="14">
        <v>10</v>
      </c>
      <c r="Y17" s="71"/>
      <c r="Z17" s="37" t="s">
        <v>51</v>
      </c>
      <c r="AA17" s="38">
        <f>SUM(COUNTIF(Table4[NA],"TRUE"),COUNTIF(Table46[NA2],"TRUE"))</f>
        <v>0</v>
      </c>
      <c r="AM17" s="17" t="s">
        <v>6</v>
      </c>
      <c r="AN17" s="1" t="s">
        <v>6</v>
      </c>
    </row>
    <row r="18" spans="1:40" ht="54" customHeight="1" x14ac:dyDescent="0.55000000000000004">
      <c r="C18" s="55"/>
      <c r="D18" s="55"/>
      <c r="E18" s="55"/>
      <c r="F18" s="55"/>
      <c r="G18" s="55"/>
      <c r="H18" s="55"/>
      <c r="I18" s="55"/>
      <c r="J18" s="55"/>
      <c r="K18" s="55"/>
      <c r="L18" s="55"/>
      <c r="M18" s="55"/>
      <c r="N18" s="55"/>
      <c r="O18" s="55"/>
      <c r="P18" s="55"/>
      <c r="Q18" s="55"/>
      <c r="R18" s="55"/>
      <c r="V18" s="61"/>
      <c r="X18" s="14">
        <v>10</v>
      </c>
      <c r="Y18" s="71"/>
      <c r="Z18" s="37" t="s">
        <v>52</v>
      </c>
      <c r="AA18" s="38">
        <f>SUM(COUNTIF(Table4[Neutral],"TRUE"),COUNTIF(Table46[Neutral],"TRUE"))</f>
        <v>8</v>
      </c>
      <c r="AN18" s="1" t="s">
        <v>6</v>
      </c>
    </row>
    <row r="19" spans="1:40" ht="54" customHeight="1" x14ac:dyDescent="0.3">
      <c r="V19" s="61"/>
      <c r="X19" s="14">
        <v>10</v>
      </c>
      <c r="Y19" s="72" t="s">
        <v>53</v>
      </c>
      <c r="Z19" s="16" t="s">
        <v>54</v>
      </c>
      <c r="AA19" s="16" t="s">
        <v>21</v>
      </c>
      <c r="AB19" s="17"/>
      <c r="AM19" s="17" t="s">
        <v>6</v>
      </c>
      <c r="AN19" s="1" t="s">
        <v>6</v>
      </c>
    </row>
    <row r="20" spans="1:40" ht="54" customHeight="1" x14ac:dyDescent="0.3">
      <c r="A20" s="2"/>
      <c r="B20" s="2"/>
      <c r="C20" s="2"/>
      <c r="D20" s="2"/>
      <c r="E20" s="2"/>
      <c r="F20" s="2"/>
      <c r="G20" s="2"/>
      <c r="H20" s="2"/>
      <c r="I20" s="2"/>
      <c r="J20" s="2"/>
      <c r="K20" s="2"/>
      <c r="L20" s="2"/>
      <c r="M20" s="2"/>
      <c r="N20" s="2"/>
      <c r="O20" s="2"/>
      <c r="P20" s="2"/>
      <c r="Q20" s="2"/>
      <c r="R20" s="2"/>
      <c r="V20" s="61"/>
      <c r="X20" s="14">
        <v>10</v>
      </c>
      <c r="Y20" s="72"/>
      <c r="Z20" s="16" t="s">
        <v>55</v>
      </c>
      <c r="AA20" s="16" t="s">
        <v>56</v>
      </c>
      <c r="AC20" s="65" t="str">
        <f>AM6&amp;AM7&amp;AM8&amp;AM9&amp;AM10&amp;AM11&amp;AM12</f>
        <v xml:space="preserve">
The outcome of the questions answered suggests your client has a very modest preference towards shorter IP benefit periods. This is fundamentally because your client's risk appetite, together with their needs, goals and objectives appear to warrant a comparatively more affordable IP premium than what a 'To Age 65' IP policy would otherwise command.
The cash flow savings, and thus extra disposable income garnered from the more affordable IP premium may provide extra repayments on the non-deductible mortgage debt, or other liabilities, or as surplus capital that can be re-directed into the tax concessional superannuation environment to meet retirement planning objectives.
</v>
      </c>
      <c r="AD20" s="66"/>
      <c r="AE20" s="66"/>
      <c r="AF20" s="66"/>
      <c r="AG20" s="66"/>
      <c r="AH20" s="66"/>
      <c r="AI20" s="66"/>
      <c r="AJ20" s="66"/>
      <c r="AK20" s="66"/>
      <c r="AL20" s="66"/>
      <c r="AM20" s="66"/>
    </row>
    <row r="21" spans="1:40" ht="54" customHeight="1" x14ac:dyDescent="0.3">
      <c r="A21" s="2"/>
      <c r="B21" s="2"/>
      <c r="C21" s="2"/>
      <c r="D21" s="2"/>
      <c r="E21" s="2"/>
      <c r="F21" s="2"/>
      <c r="G21" s="2"/>
      <c r="H21" s="2"/>
      <c r="I21" s="2"/>
      <c r="J21" s="2"/>
      <c r="K21" s="2"/>
      <c r="L21" s="2"/>
      <c r="M21" s="2"/>
      <c r="N21" s="2"/>
      <c r="O21" s="2"/>
      <c r="P21" s="2"/>
      <c r="Q21" s="2"/>
      <c r="R21" s="2"/>
      <c r="V21" s="61"/>
      <c r="X21" s="14">
        <v>10</v>
      </c>
      <c r="Y21" s="72"/>
      <c r="Z21" s="16" t="s">
        <v>57</v>
      </c>
      <c r="AA21" s="16" t="s">
        <v>26</v>
      </c>
      <c r="AC21" s="67"/>
      <c r="AD21" s="68"/>
      <c r="AE21" s="68"/>
      <c r="AF21" s="68"/>
      <c r="AG21" s="68"/>
      <c r="AH21" s="68"/>
      <c r="AI21" s="68"/>
      <c r="AJ21" s="68"/>
      <c r="AK21" s="68"/>
      <c r="AL21" s="68"/>
      <c r="AM21" s="68"/>
    </row>
    <row r="22" spans="1:40" ht="54" customHeight="1" x14ac:dyDescent="0.3">
      <c r="A22" s="2"/>
      <c r="B22" s="2"/>
      <c r="C22" s="2"/>
      <c r="D22" s="2"/>
      <c r="E22" s="2"/>
      <c r="F22" s="2"/>
      <c r="G22" s="2"/>
      <c r="H22" s="2"/>
      <c r="I22" s="2"/>
      <c r="J22" s="2"/>
      <c r="K22" s="2"/>
      <c r="L22" s="2"/>
      <c r="M22" s="2"/>
      <c r="N22" s="2"/>
      <c r="O22" s="2"/>
      <c r="P22" s="2"/>
      <c r="Q22" s="2"/>
      <c r="R22" s="2"/>
      <c r="V22" s="61"/>
      <c r="X22" s="14">
        <v>10</v>
      </c>
      <c r="Y22" s="73"/>
      <c r="Z22" s="9" t="s">
        <v>58</v>
      </c>
      <c r="AA22" s="16" t="s">
        <v>28</v>
      </c>
      <c r="AB22" s="17"/>
      <c r="AC22" s="69"/>
      <c r="AD22" s="70"/>
      <c r="AE22" s="70"/>
      <c r="AF22" s="70"/>
      <c r="AG22" s="70"/>
      <c r="AH22" s="70"/>
      <c r="AI22" s="70"/>
      <c r="AJ22" s="70"/>
      <c r="AK22" s="70"/>
      <c r="AL22" s="70"/>
      <c r="AM22" s="70"/>
    </row>
    <row r="23" spans="1:40" ht="54" customHeight="1" x14ac:dyDescent="0.3">
      <c r="A23" s="2"/>
      <c r="B23" s="2"/>
      <c r="C23" s="2"/>
      <c r="D23" s="2"/>
      <c r="E23" s="2"/>
      <c r="F23" s="2"/>
      <c r="G23" s="2"/>
      <c r="H23" s="2"/>
      <c r="I23" s="2"/>
      <c r="J23" s="2"/>
      <c r="K23" s="2"/>
      <c r="L23" s="2"/>
      <c r="M23" s="2"/>
      <c r="N23" s="2"/>
      <c r="O23" s="2"/>
      <c r="P23" s="2"/>
      <c r="Q23" s="2"/>
      <c r="R23" s="2"/>
      <c r="V23" s="61"/>
      <c r="X23" s="14">
        <v>10</v>
      </c>
      <c r="Y23" s="39" t="s">
        <v>59</v>
      </c>
      <c r="Z23" s="9" t="s">
        <v>60</v>
      </c>
      <c r="AA23" s="9" t="s">
        <v>61</v>
      </c>
      <c r="AB23" s="9" t="s">
        <v>62</v>
      </c>
      <c r="AC23" s="56" t="str">
        <f>AM13&amp;AM14&amp;AM15</f>
        <v xml:space="preserve">
It is suggested that this outcome not be relied upon in isolation to form the basis of a recommendation, but rather be used in tandem with other elements such as preferences/attitudes/sentiment that have/subsequently emerged during client discussions on the matter.  Moreover, what's critical, is that the client understands the pros and cons of prevailing IP benefit period options and a judgment call is made in light of underlying needs, goals and objectives.  Ensuring clients give informed consent and understand the advice (and trade offs/opportunity costs) they receive. </v>
      </c>
      <c r="AD23" s="56"/>
      <c r="AE23" s="56"/>
      <c r="AF23" s="56"/>
      <c r="AG23" s="56"/>
      <c r="AH23" s="56"/>
      <c r="AI23" s="56"/>
      <c r="AJ23" s="56"/>
      <c r="AK23" s="56"/>
      <c r="AL23" s="56"/>
      <c r="AM23" s="56"/>
      <c r="AN23"/>
    </row>
    <row r="24" spans="1:40" ht="54" customHeight="1" x14ac:dyDescent="0.3">
      <c r="A24" s="2"/>
      <c r="B24" s="2"/>
      <c r="C24" s="2"/>
      <c r="D24" s="2"/>
      <c r="E24" s="2"/>
      <c r="F24" s="2"/>
      <c r="G24" s="2"/>
      <c r="H24" s="2"/>
      <c r="I24" s="2"/>
      <c r="J24" s="2"/>
      <c r="K24" s="2"/>
      <c r="L24" s="2"/>
      <c r="M24" s="2"/>
      <c r="N24" s="2"/>
      <c r="O24" s="2"/>
      <c r="P24" s="2"/>
      <c r="Q24" s="2"/>
      <c r="R24" s="2"/>
      <c r="V24" s="61"/>
      <c r="W24" s="13" t="s">
        <v>63</v>
      </c>
      <c r="X24" s="14">
        <v>110</v>
      </c>
      <c r="Y24" s="40">
        <f>AA1</f>
        <v>5.5555555555555571</v>
      </c>
      <c r="Z24" s="9">
        <v>100</v>
      </c>
      <c r="AA24" s="9">
        <f>Y24-AB24/2</f>
        <v>5.0555555555555571</v>
      </c>
      <c r="AB24" s="9">
        <v>1</v>
      </c>
      <c r="AC24" s="56"/>
      <c r="AD24" s="56"/>
      <c r="AE24" s="56"/>
      <c r="AF24" s="56"/>
      <c r="AG24" s="56"/>
      <c r="AH24" s="56"/>
      <c r="AI24" s="56"/>
      <c r="AJ24" s="56"/>
      <c r="AK24" s="56"/>
      <c r="AL24" s="56"/>
      <c r="AM24" s="56"/>
      <c r="AN24"/>
    </row>
    <row r="25" spans="1:40" ht="54" customHeight="1" x14ac:dyDescent="0.3">
      <c r="A25" s="2"/>
      <c r="B25" s="2"/>
      <c r="C25" s="2"/>
      <c r="D25" s="2"/>
      <c r="E25" s="2"/>
      <c r="F25" s="2"/>
      <c r="G25" s="2"/>
      <c r="H25" s="2"/>
      <c r="I25" s="2"/>
      <c r="J25" s="2"/>
      <c r="K25" s="2"/>
      <c r="L25" s="2"/>
      <c r="M25" s="2"/>
      <c r="N25" s="2"/>
      <c r="O25" s="2"/>
      <c r="P25" s="2"/>
      <c r="Q25" s="2"/>
      <c r="R25" s="2"/>
      <c r="V25" s="58" t="s">
        <v>64</v>
      </c>
      <c r="W25" s="58"/>
      <c r="X25" s="58"/>
      <c r="Y25" s="58"/>
      <c r="Z25" s="58"/>
      <c r="AA25" s="58"/>
      <c r="AB25" s="58"/>
      <c r="AC25" s="58"/>
      <c r="AD25" s="58"/>
      <c r="AE25" s="74" t="s">
        <v>65</v>
      </c>
      <c r="AF25" s="74"/>
      <c r="AG25" s="74"/>
      <c r="AH25" s="74"/>
      <c r="AI25" s="74"/>
      <c r="AJ25" s="74"/>
      <c r="AK25" s="74"/>
      <c r="AL25" s="74"/>
      <c r="AM25" s="74"/>
      <c r="AN25" s="1" t="s">
        <v>6</v>
      </c>
    </row>
    <row r="26" spans="1:40" ht="54" customHeight="1" x14ac:dyDescent="0.3">
      <c r="A26" s="2"/>
      <c r="B26" s="2"/>
      <c r="C26" s="2"/>
      <c r="D26" s="2"/>
      <c r="E26" s="2"/>
      <c r="F26" s="2"/>
      <c r="G26" s="2"/>
      <c r="H26" s="2"/>
      <c r="I26" s="2"/>
      <c r="J26" s="2"/>
      <c r="K26" s="2"/>
      <c r="L26" s="2"/>
      <c r="M26" s="2"/>
      <c r="N26" s="2"/>
      <c r="O26" s="2"/>
      <c r="P26" s="2"/>
      <c r="Q26" s="2"/>
      <c r="R26" s="2"/>
      <c r="T26" t="s">
        <v>93</v>
      </c>
      <c r="U26" s="12" t="s">
        <v>94</v>
      </c>
      <c r="V26" s="41" t="s">
        <v>66</v>
      </c>
      <c r="W26" s="41" t="s">
        <v>67</v>
      </c>
      <c r="X26" s="41" t="s">
        <v>68</v>
      </c>
      <c r="Y26" s="41" t="s">
        <v>69</v>
      </c>
      <c r="Z26" s="41" t="s">
        <v>52</v>
      </c>
      <c r="AA26" s="41" t="s">
        <v>70</v>
      </c>
      <c r="AB26" s="41" t="s">
        <v>71</v>
      </c>
      <c r="AC26" s="41" t="s">
        <v>72</v>
      </c>
      <c r="AD26" s="41" t="s">
        <v>73</v>
      </c>
      <c r="AE26" s="41" t="s">
        <v>66</v>
      </c>
      <c r="AF26" s="41" t="s">
        <v>67</v>
      </c>
      <c r="AG26" s="41" t="s">
        <v>68</v>
      </c>
      <c r="AH26" s="41" t="s">
        <v>69</v>
      </c>
      <c r="AI26" s="41" t="s">
        <v>52</v>
      </c>
      <c r="AJ26" s="41" t="s">
        <v>70</v>
      </c>
      <c r="AK26" s="41" t="s">
        <v>71</v>
      </c>
      <c r="AL26" s="41" t="s">
        <v>74</v>
      </c>
      <c r="AM26" s="41" t="s">
        <v>73</v>
      </c>
      <c r="AN26" s="1" t="s">
        <v>6</v>
      </c>
    </row>
    <row r="27" spans="1:40" ht="54" customHeight="1" x14ac:dyDescent="0.3">
      <c r="A27" s="2"/>
      <c r="B27" s="2"/>
      <c r="C27" s="2"/>
      <c r="D27" s="2"/>
      <c r="E27" s="2"/>
      <c r="F27" s="2"/>
      <c r="G27" s="2"/>
      <c r="H27" s="2"/>
      <c r="I27" s="2"/>
      <c r="J27" s="2"/>
      <c r="K27" s="2"/>
      <c r="L27" s="2"/>
      <c r="M27" s="2"/>
      <c r="N27" s="2"/>
      <c r="O27" s="2"/>
      <c r="P27" s="2"/>
      <c r="Q27" s="2"/>
      <c r="R27" s="2"/>
      <c r="T27" s="2">
        <v>3</v>
      </c>
      <c r="U27" s="2">
        <v>3</v>
      </c>
      <c r="V27" s="42">
        <v>1</v>
      </c>
      <c r="W27" s="43" t="b">
        <v>0</v>
      </c>
      <c r="X27" s="32" t="b">
        <f>IF($T27=1,TRUE,FALSE)</f>
        <v>0</v>
      </c>
      <c r="Y27" s="32" t="b">
        <f>IF($T27=2,TRUE,FALSE)</f>
        <v>0</v>
      </c>
      <c r="Z27" s="32" t="b">
        <f>IF($T27=3,TRUE,FALSE)</f>
        <v>1</v>
      </c>
      <c r="AA27" s="32" t="b">
        <f>IF($T27=4,TRUE,FALSE)</f>
        <v>0</v>
      </c>
      <c r="AB27" s="32" t="b">
        <f>IF($T27=5,TRUE,FALSE)</f>
        <v>0</v>
      </c>
      <c r="AC27" s="32" t="b">
        <f>IF($T27=6,TRUE,FALSE)</f>
        <v>0</v>
      </c>
      <c r="AD27" s="32">
        <f>IF(Table4[[#This Row],[Strongly Agree]]=TRUE,0,IF(Table4[[#This Row],[Agree]]=TRUE,25,IF(Table4[[#This Row],[Neutral]]=TRUE,50,IF(Table4[[#This Row],[Disagree]]=TRUE,75,IF(Table4[[#This Row],[Strongly Disagree]]=TRUE,100,"")))))</f>
        <v>50</v>
      </c>
      <c r="AE27" s="42">
        <v>1</v>
      </c>
      <c r="AF27" s="43" t="b">
        <v>0</v>
      </c>
      <c r="AG27" s="32" t="b">
        <f>IF($U27=1,TRUE,FALSE)</f>
        <v>0</v>
      </c>
      <c r="AH27" s="32" t="b">
        <f>IF($U27=2,TRUE,FALSE)</f>
        <v>0</v>
      </c>
      <c r="AI27" s="32" t="b">
        <f>IF($U27=3,TRUE,FALSE)</f>
        <v>1</v>
      </c>
      <c r="AJ27" s="32" t="b">
        <f>IF($U27=4,TRUE,FALSE)</f>
        <v>0</v>
      </c>
      <c r="AK27" s="32" t="b">
        <f>IF($U27=5,TRUE,FALSE)</f>
        <v>0</v>
      </c>
      <c r="AL27" s="32" t="b">
        <f>IF($U27=6,TRUE,FALSE)</f>
        <v>0</v>
      </c>
      <c r="AM27" s="32">
        <f>IF(Table46[[#This Row],[Strongly Agree]]=TRUE,100,IF(Table46[[#This Row],[Agree]]=TRUE,75,IF(Table46[[#This Row],[Neutral]]=TRUE,50,IF(Table46[[#This Row],[Disagree]]=TRUE,25,IF(Table46[[#This Row],[Strongly Disagree]]=TRUE,0,"")))))</f>
        <v>50</v>
      </c>
      <c r="AN27" s="1" t="s">
        <v>6</v>
      </c>
    </row>
    <row r="28" spans="1:40" ht="54" customHeight="1" x14ac:dyDescent="0.3">
      <c r="A28" s="2"/>
      <c r="B28" s="2"/>
      <c r="C28" s="2"/>
      <c r="D28" s="2"/>
      <c r="E28" s="2"/>
      <c r="F28" s="2"/>
      <c r="G28" s="2"/>
      <c r="H28" s="2"/>
      <c r="I28" s="2"/>
      <c r="J28" s="2"/>
      <c r="K28" s="2"/>
      <c r="L28" s="2"/>
      <c r="M28" s="2"/>
      <c r="N28" s="2"/>
      <c r="O28" s="2"/>
      <c r="P28" s="2"/>
      <c r="Q28" s="2"/>
      <c r="R28" s="2"/>
      <c r="T28" s="2">
        <v>3</v>
      </c>
      <c r="U28" s="2">
        <v>3</v>
      </c>
      <c r="V28" s="42">
        <v>2</v>
      </c>
      <c r="W28" s="44" t="b">
        <v>0</v>
      </c>
      <c r="X28" s="32" t="b">
        <f t="shared" ref="X28:X30" si="1">IF($T28=1,TRUE,FALSE)</f>
        <v>0</v>
      </c>
      <c r="Y28" s="32" t="b">
        <f t="shared" ref="Y28:Y30" si="2">IF($T28=2,TRUE,FALSE)</f>
        <v>0</v>
      </c>
      <c r="Z28" s="32" t="b">
        <f t="shared" ref="Z28:Z30" si="3">IF($T28=3,TRUE,FALSE)</f>
        <v>1</v>
      </c>
      <c r="AA28" s="32" t="b">
        <f t="shared" ref="AA28:AA30" si="4">IF($T28=4,TRUE,FALSE)</f>
        <v>0</v>
      </c>
      <c r="AB28" s="32" t="b">
        <f t="shared" ref="AB28:AB30" si="5">IF($T28=5,TRUE,FALSE)</f>
        <v>0</v>
      </c>
      <c r="AC28" s="32" t="b">
        <f t="shared" ref="AC28:AC30" si="6">IF($T28=6,TRUE,FALSE)</f>
        <v>0</v>
      </c>
      <c r="AD28" s="32">
        <f>IF(Table4[[#This Row],[Strongly Agree]]=TRUE,0,IF(Table4[[#This Row],[Agree]]=TRUE,25,IF(Table4[[#This Row],[Neutral]]=TRUE,50,IF(Table4[[#This Row],[Disagree]]=TRUE,75,IF(Table4[[#This Row],[Strongly Disagree]]=TRUE,100,"")))))</f>
        <v>50</v>
      </c>
      <c r="AE28" s="42">
        <v>2</v>
      </c>
      <c r="AF28" s="44" t="b">
        <v>0</v>
      </c>
      <c r="AG28" s="32" t="b">
        <f>IF($U28=1,TRUE,FALSE)</f>
        <v>0</v>
      </c>
      <c r="AH28" s="32" t="b">
        <f>IF($U28=2,TRUE,FALSE)</f>
        <v>0</v>
      </c>
      <c r="AI28" s="32" t="b">
        <f>IF($U28=3,TRUE,FALSE)</f>
        <v>1</v>
      </c>
      <c r="AJ28" s="32" t="b">
        <f>IF($U28=4,TRUE,FALSE)</f>
        <v>0</v>
      </c>
      <c r="AK28" s="32" t="b">
        <f>IF($U28=5,TRUE,FALSE)</f>
        <v>0</v>
      </c>
      <c r="AL28" s="32" t="b">
        <f>IF($U28=6,TRUE,FALSE)</f>
        <v>0</v>
      </c>
      <c r="AM28" s="32">
        <f>IF(Table46[[#This Row],[Strongly Agree]]=TRUE,100,IF(Table46[[#This Row],[Agree]]=TRUE,75,IF(Table46[[#This Row],[Neutral]]=TRUE,50,IF(Table46[[#This Row],[Disagree]]=TRUE,25,IF(Table46[[#This Row],[Strongly Disagree]]=TRUE,0,"")))))</f>
        <v>50</v>
      </c>
      <c r="AN28" s="1" t="s">
        <v>6</v>
      </c>
    </row>
    <row r="29" spans="1:40" ht="54" customHeight="1" x14ac:dyDescent="0.3">
      <c r="A29" s="2"/>
      <c r="B29" s="2"/>
      <c r="C29" s="2"/>
      <c r="D29" s="2"/>
      <c r="E29" s="2"/>
      <c r="F29" s="2"/>
      <c r="G29" s="2"/>
      <c r="H29" s="2"/>
      <c r="I29" s="2"/>
      <c r="J29" s="2"/>
      <c r="K29" s="2"/>
      <c r="L29" s="2"/>
      <c r="M29" s="2"/>
      <c r="N29" s="2"/>
      <c r="O29" s="2"/>
      <c r="P29" s="2"/>
      <c r="Q29" s="2"/>
      <c r="R29" s="2"/>
      <c r="T29" s="2">
        <v>3</v>
      </c>
      <c r="U29" s="2">
        <v>3</v>
      </c>
      <c r="V29" s="42">
        <v>3</v>
      </c>
      <c r="W29" s="43" t="b">
        <v>0</v>
      </c>
      <c r="X29" s="32" t="b">
        <f t="shared" si="1"/>
        <v>0</v>
      </c>
      <c r="Y29" s="32" t="b">
        <f t="shared" si="2"/>
        <v>0</v>
      </c>
      <c r="Z29" s="32" t="b">
        <f t="shared" si="3"/>
        <v>1</v>
      </c>
      <c r="AA29" s="32" t="b">
        <f t="shared" si="4"/>
        <v>0</v>
      </c>
      <c r="AB29" s="32" t="b">
        <f t="shared" si="5"/>
        <v>0</v>
      </c>
      <c r="AC29" s="32" t="b">
        <f t="shared" si="6"/>
        <v>0</v>
      </c>
      <c r="AD29" s="32">
        <f>IF(Table4[[#This Row],[Strongly Agree]]=TRUE,0,IF(Table4[[#This Row],[Agree]]=TRUE,25,IF(Table4[[#This Row],[Neutral]]=TRUE,50,IF(Table4[[#This Row],[Disagree]]=TRUE,75,IF(Table4[[#This Row],[Strongly Disagree]]=TRUE,100,"")))))</f>
        <v>50</v>
      </c>
      <c r="AE29" s="42">
        <v>3</v>
      </c>
      <c r="AF29" s="43" t="b">
        <v>0</v>
      </c>
      <c r="AG29" s="32" t="b">
        <f>IF($U29=1,TRUE,FALSE)</f>
        <v>0</v>
      </c>
      <c r="AH29" s="32" t="b">
        <f>IF($U29=2,TRUE,FALSE)</f>
        <v>0</v>
      </c>
      <c r="AI29" s="32" t="b">
        <f>IF($U29=3,TRUE,FALSE)</f>
        <v>1</v>
      </c>
      <c r="AJ29" s="32" t="b">
        <f>IF($U29=4,TRUE,FALSE)</f>
        <v>0</v>
      </c>
      <c r="AK29" s="32" t="b">
        <f>IF($U29=5,TRUE,FALSE)</f>
        <v>0</v>
      </c>
      <c r="AL29" s="32" t="b">
        <f>IF($U29=6,TRUE,FALSE)</f>
        <v>0</v>
      </c>
      <c r="AM29" s="32">
        <f>IF(Table46[[#This Row],[Strongly Agree]]=TRUE,100,IF(Table46[[#This Row],[Agree]]=TRUE,75,IF(Table46[[#This Row],[Neutral]]=TRUE,50,IF(Table46[[#This Row],[Disagree]]=TRUE,25,IF(Table46[[#This Row],[Strongly Disagree]]=TRUE,0,"")))))</f>
        <v>50</v>
      </c>
      <c r="AN29" s="1" t="s">
        <v>6</v>
      </c>
    </row>
    <row r="30" spans="1:40" ht="54" customHeight="1" x14ac:dyDescent="0.3">
      <c r="A30" s="2"/>
      <c r="B30" s="2"/>
      <c r="C30" s="2"/>
      <c r="D30" s="2"/>
      <c r="E30" s="2"/>
      <c r="F30" s="2"/>
      <c r="G30" s="2"/>
      <c r="H30" s="2"/>
      <c r="I30" s="2"/>
      <c r="J30" s="2"/>
      <c r="K30" s="2"/>
      <c r="L30" s="2"/>
      <c r="M30" s="2"/>
      <c r="N30" s="2"/>
      <c r="O30" s="2"/>
      <c r="P30" s="2"/>
      <c r="Q30" s="2"/>
      <c r="R30" s="2"/>
      <c r="T30" s="2">
        <v>3</v>
      </c>
      <c r="U30" s="2">
        <v>3</v>
      </c>
      <c r="V30" s="42">
        <v>4</v>
      </c>
      <c r="W30" s="44" t="b">
        <v>0</v>
      </c>
      <c r="X30" s="32" t="b">
        <f t="shared" si="1"/>
        <v>0</v>
      </c>
      <c r="Y30" s="32" t="b">
        <f t="shared" si="2"/>
        <v>0</v>
      </c>
      <c r="Z30" s="32" t="b">
        <f t="shared" si="3"/>
        <v>1</v>
      </c>
      <c r="AA30" s="32" t="b">
        <f t="shared" si="4"/>
        <v>0</v>
      </c>
      <c r="AB30" s="32" t="b">
        <f t="shared" si="5"/>
        <v>0</v>
      </c>
      <c r="AC30" s="32" t="b">
        <f t="shared" si="6"/>
        <v>0</v>
      </c>
      <c r="AD30" s="32">
        <f>IF(Table4[[#This Row],[Strongly Agree]]=TRUE,0,IF(Table4[[#This Row],[Agree]]=TRUE,25,IF(Table4[[#This Row],[Neutral]]=TRUE,50,IF(Table4[[#This Row],[Disagree]]=TRUE,75,IF(Table4[[#This Row],[Strongly Disagree]]=TRUE,100,"")))))</f>
        <v>50</v>
      </c>
      <c r="AE30" s="42">
        <v>4</v>
      </c>
      <c r="AF30" s="44" t="b">
        <v>0</v>
      </c>
      <c r="AG30" s="32" t="b">
        <f>IF($U30=1,TRUE,FALSE)</f>
        <v>0</v>
      </c>
      <c r="AH30" s="32" t="b">
        <f>IF($U30=2,TRUE,FALSE)</f>
        <v>0</v>
      </c>
      <c r="AI30" s="32" t="b">
        <f>IF($U30=3,TRUE,FALSE)</f>
        <v>1</v>
      </c>
      <c r="AJ30" s="32" t="b">
        <f>IF($U30=4,TRUE,FALSE)</f>
        <v>0</v>
      </c>
      <c r="AK30" s="32" t="b">
        <f>IF($U30=5,TRUE,FALSE)</f>
        <v>0</v>
      </c>
      <c r="AL30" s="32" t="b">
        <f>IF($U30=6,TRUE,FALSE)</f>
        <v>0</v>
      </c>
      <c r="AM30" s="32">
        <f>IF(Table46[[#This Row],[Strongly Agree]]=TRUE,100,IF(Table46[[#This Row],[Agree]]=TRUE,75,IF(Table46[[#This Row],[Neutral]]=TRUE,50,IF(Table46[[#This Row],[Disagree]]=TRUE,25,IF(Table46[[#This Row],[Strongly Disagree]]=TRUE,0,"")))))</f>
        <v>50</v>
      </c>
      <c r="AN30" s="1" t="s">
        <v>6</v>
      </c>
    </row>
    <row r="31" spans="1:40" ht="54" customHeight="1" x14ac:dyDescent="0.3">
      <c r="A31" s="2"/>
      <c r="B31" s="2"/>
      <c r="C31" s="2"/>
      <c r="D31" s="2"/>
      <c r="E31" s="2"/>
      <c r="F31" s="2"/>
      <c r="G31" s="2"/>
      <c r="H31" s="2"/>
      <c r="I31" s="2"/>
      <c r="J31" s="2"/>
      <c r="K31" s="2"/>
      <c r="L31" s="2"/>
      <c r="M31" s="2"/>
      <c r="N31" s="2"/>
      <c r="O31" s="2"/>
      <c r="P31" s="2"/>
      <c r="Q31" s="2"/>
      <c r="R31" s="2"/>
      <c r="U31" s="2"/>
      <c r="V31" s="17" t="s">
        <v>6</v>
      </c>
      <c r="W31" s="12"/>
      <c r="X31" s="12"/>
      <c r="Y31" s="12"/>
      <c r="Z31" s="12"/>
      <c r="AA31" s="12"/>
      <c r="AB31" s="12"/>
      <c r="AC31" s="12"/>
      <c r="AD31" s="12"/>
      <c r="AE31" s="12"/>
      <c r="AF31" s="12"/>
      <c r="AG31" s="12"/>
      <c r="AH31" s="12"/>
      <c r="AI31" s="12"/>
      <c r="AJ31" s="12"/>
      <c r="AK31" s="12"/>
      <c r="AL31" s="12"/>
      <c r="AM31" s="12"/>
      <c r="AN31"/>
    </row>
    <row r="32" spans="1:40" ht="54" customHeight="1" x14ac:dyDescent="0.3">
      <c r="A32" s="2"/>
      <c r="B32" s="2"/>
      <c r="C32" s="2"/>
      <c r="D32" s="2"/>
      <c r="E32" s="2"/>
      <c r="F32" s="2"/>
      <c r="G32" s="2"/>
      <c r="H32" s="2"/>
      <c r="I32" s="2"/>
      <c r="J32" s="2"/>
      <c r="K32" s="2"/>
      <c r="L32" s="2"/>
      <c r="M32" s="2"/>
      <c r="N32" s="2"/>
      <c r="O32" s="2"/>
      <c r="P32" s="2"/>
      <c r="Q32" s="2"/>
      <c r="R32" s="2"/>
      <c r="U32" s="2"/>
      <c r="V32" s="58" t="s">
        <v>75</v>
      </c>
      <c r="W32" s="58"/>
      <c r="X32" s="58"/>
      <c r="Y32" s="58"/>
      <c r="Z32" s="58"/>
      <c r="AA32" s="58"/>
      <c r="AB32" s="58"/>
      <c r="AC32" s="58"/>
      <c r="AD32" s="58"/>
      <c r="AE32" s="58"/>
      <c r="AF32" s="58"/>
      <c r="AG32" s="58"/>
      <c r="AH32" s="58"/>
      <c r="AI32" s="58"/>
      <c r="AJ32" s="58"/>
      <c r="AK32" s="58"/>
      <c r="AL32" s="58"/>
      <c r="AM32" s="45" t="s">
        <v>76</v>
      </c>
      <c r="AN32"/>
    </row>
    <row r="33" spans="1:40" ht="54" customHeight="1" thickBot="1" x14ac:dyDescent="0.35">
      <c r="A33" s="2"/>
      <c r="B33" s="2"/>
      <c r="C33" s="2"/>
      <c r="D33" s="2"/>
      <c r="E33" s="2"/>
      <c r="F33" s="2"/>
      <c r="G33" s="2"/>
      <c r="H33" s="2"/>
      <c r="I33" s="2"/>
      <c r="J33" s="2"/>
      <c r="K33" s="2"/>
      <c r="L33" s="2"/>
      <c r="M33" s="2"/>
      <c r="N33" s="2"/>
      <c r="O33" s="2"/>
      <c r="P33" s="2"/>
      <c r="Q33" s="2"/>
      <c r="R33" s="2"/>
      <c r="T33" t="s">
        <v>95</v>
      </c>
      <c r="U33" s="2" t="s">
        <v>75</v>
      </c>
      <c r="V33" s="46" t="s">
        <v>67</v>
      </c>
      <c r="W33" s="46" t="s">
        <v>77</v>
      </c>
      <c r="X33" s="46" t="s">
        <v>78</v>
      </c>
      <c r="Y33" s="46" t="s">
        <v>79</v>
      </c>
      <c r="Z33" s="46" t="s">
        <v>80</v>
      </c>
      <c r="AA33" s="46" t="s">
        <v>73</v>
      </c>
      <c r="AB33" s="46" t="s">
        <v>81</v>
      </c>
      <c r="AC33" s="46" t="s">
        <v>82</v>
      </c>
      <c r="AD33" s="46" t="s">
        <v>83</v>
      </c>
      <c r="AE33" s="46" t="s">
        <v>84</v>
      </c>
      <c r="AF33" s="46" t="s">
        <v>85</v>
      </c>
      <c r="AG33" s="46" t="s">
        <v>86</v>
      </c>
      <c r="AH33" s="46" t="s">
        <v>87</v>
      </c>
      <c r="AI33" s="46" t="s">
        <v>88</v>
      </c>
      <c r="AJ33" s="46" t="s">
        <v>89</v>
      </c>
      <c r="AK33" s="46" t="s">
        <v>90</v>
      </c>
      <c r="AL33" s="46" t="s">
        <v>91</v>
      </c>
      <c r="AM33" s="46" t="s">
        <v>92</v>
      </c>
      <c r="AN33"/>
    </row>
    <row r="34" spans="1:40" ht="54" customHeight="1" thickTop="1" x14ac:dyDescent="0.3">
      <c r="A34" s="2"/>
      <c r="B34" s="2"/>
      <c r="C34" s="2"/>
      <c r="D34" s="2"/>
      <c r="E34" s="2"/>
      <c r="F34" s="2"/>
      <c r="G34" s="2"/>
      <c r="H34" s="2"/>
      <c r="I34" s="2"/>
      <c r="J34" s="2"/>
      <c r="K34" s="2"/>
      <c r="L34" s="2"/>
      <c r="M34" s="2"/>
      <c r="N34" s="2"/>
      <c r="O34" s="2"/>
      <c r="P34" s="2"/>
      <c r="Q34" s="2"/>
      <c r="R34" s="2"/>
      <c r="T34" s="6">
        <f>AM34</f>
        <v>3</v>
      </c>
      <c r="U34" s="2">
        <v>3</v>
      </c>
      <c r="V34" s="43" t="b">
        <v>0</v>
      </c>
      <c r="W34" s="32" t="b">
        <f>IF($U$34=1,TRUE,FALSE)</f>
        <v>0</v>
      </c>
      <c r="X34" s="32" t="b">
        <f>IF($U$34=2,TRUE,FALSE)</f>
        <v>0</v>
      </c>
      <c r="Y34" s="32" t="b">
        <f>IF($U$34=3,TRUE,FALSE)</f>
        <v>1</v>
      </c>
      <c r="Z34" s="32" t="b">
        <f>IF($U$34=4,TRUE,FALSE)</f>
        <v>0</v>
      </c>
      <c r="AA34" s="32">
        <f>IF(Table8[[#This Row],[Conservative]]=TRUE,100,IF(Table8[[#This Row],[Balanced]]=TRUE,75,IF(Table8[[#This Row],[Growth]]=TRUE,25,IF(Table8[[#This Row],[Aggressive]]=TRUE,0,""))))</f>
        <v>25</v>
      </c>
      <c r="AB34" s="47">
        <f>IF(Table8[[#This Row],[Formula]]=0,4,IF(Table8[[#This Row],[Formula]]=25,3,IF(Table8[[#This Row],[Formula]]=75,2,IF(Table8[[#This Row],[Formula]]=100,1,""))))</f>
        <v>3</v>
      </c>
      <c r="AC34" s="47">
        <f>Table8[[#This Row],[Converted]]</f>
        <v>3</v>
      </c>
      <c r="AD34" s="47">
        <f>Table8[[#This Row],[Multiplier1]]</f>
        <v>3</v>
      </c>
      <c r="AE34" s="32">
        <f>IF(AD27=0,4,IF(AD27=25,3,IF(AD27=50,2.5,IF(AD27=75,2,IF(AD27=100,1,"")))))</f>
        <v>2.5</v>
      </c>
      <c r="AF34" s="32">
        <f>IF(AD28=0,4,IF(AD28=25,3,IF(AD28=50,2.5,IF(AD28=75,2,IF(AD28=100,1,"")))))</f>
        <v>2.5</v>
      </c>
      <c r="AG34" s="32">
        <f>IF(AD29=0,4,IF(AD29=25,3,IF(AD29=50,2.5,IF(AD29=75,2,IF(AD29=100,1,"")))))</f>
        <v>2.5</v>
      </c>
      <c r="AH34" s="32">
        <f>IF(AD30=0,4,IF(AD30=25,3,IF(AD30=50,2.5,IF(AD30=75,2,IF(AD30=100,1,"")))))</f>
        <v>2.5</v>
      </c>
      <c r="AI34" s="32">
        <f>IF(AM27=0,4,IF(AM27=25,3,IF(AM27=50,2.5,IF(AM27=75,2,IF(AM27=100,1,"")))))</f>
        <v>2.5</v>
      </c>
      <c r="AJ34" s="32">
        <f>IF(AM28=0,4,IF(AM28=25,3,IF(AM28=50,2.5,IF(AM28=75,2,IF(AM28=100,1,"")))))</f>
        <v>2.5</v>
      </c>
      <c r="AK34" s="32">
        <f>IF(AM29=0,4,IF(AM29=25,3,IF(AM29=50,2.5,IF(AM29=75,2,IF(AM29=100,1,"")))))</f>
        <v>2.5</v>
      </c>
      <c r="AL34" s="32">
        <f>IF(AM30=0,4,IF(AM30=25,3,IF(AM30=50,2.5,IF(AM30=75,2,IF(AM30=100,1,"")))))</f>
        <v>2.5</v>
      </c>
      <c r="AM34" s="48">
        <f>IFERROR(ROUND(AVERAGE(Table8[[#This Row],[Converted]:[TBQ4]]),0),"")</f>
        <v>3</v>
      </c>
      <c r="AN34"/>
    </row>
    <row r="35" spans="1:40" ht="54" customHeight="1" x14ac:dyDescent="0.3">
      <c r="A35" s="2"/>
      <c r="B35" s="2"/>
      <c r="C35" s="2"/>
      <c r="D35" s="2"/>
      <c r="E35" s="2"/>
      <c r="F35" s="2"/>
      <c r="G35" s="2"/>
      <c r="H35" s="2"/>
      <c r="I35" s="2"/>
      <c r="J35" s="2"/>
      <c r="K35" s="2"/>
      <c r="L35" s="2"/>
      <c r="M35" s="2"/>
      <c r="N35" s="2"/>
      <c r="O35" s="2"/>
      <c r="P35" s="2"/>
      <c r="Q35" s="2"/>
      <c r="R35" s="2"/>
      <c r="U35" s="2"/>
      <c r="W35" s="12"/>
      <c r="X35" s="12"/>
      <c r="AM35" s="49">
        <f>IFERROR(ROUND(AVERAGE(AA34,AD27:AD30,AM27:AM30),0),"")</f>
        <v>47</v>
      </c>
      <c r="AN35"/>
    </row>
    <row r="36" spans="1:40" ht="38.25" customHeight="1" x14ac:dyDescent="0.3">
      <c r="A36" s="2"/>
      <c r="B36" s="2"/>
      <c r="C36" s="2"/>
      <c r="D36" s="2"/>
      <c r="E36" s="2"/>
      <c r="F36" s="2"/>
      <c r="G36" s="2"/>
      <c r="H36" s="2"/>
      <c r="I36" s="2"/>
      <c r="J36" s="2"/>
      <c r="K36" s="2"/>
      <c r="L36" s="2"/>
      <c r="M36" s="2"/>
      <c r="N36" s="2"/>
      <c r="O36" s="2"/>
      <c r="P36" s="2"/>
      <c r="Q36" s="2"/>
      <c r="R36" s="2"/>
      <c r="U36" s="2"/>
      <c r="V36" s="12"/>
      <c r="W36" s="17"/>
      <c r="X36" s="32"/>
      <c r="Y36" s="32"/>
      <c r="AD36" s="17"/>
      <c r="AE36" s="17"/>
      <c r="AL36" s="17" t="s">
        <v>6</v>
      </c>
      <c r="AM36" s="12"/>
      <c r="AN36"/>
    </row>
    <row r="37" spans="1:40" ht="45.75" customHeight="1" x14ac:dyDescent="0.3">
      <c r="A37" s="2"/>
      <c r="B37" s="2"/>
      <c r="C37" s="2"/>
      <c r="D37" s="2"/>
      <c r="E37" s="2"/>
      <c r="F37" s="2"/>
      <c r="G37" s="2"/>
      <c r="H37" s="2"/>
      <c r="I37" s="2"/>
      <c r="J37" s="2"/>
      <c r="K37" s="2"/>
      <c r="L37" s="2"/>
      <c r="M37" s="2"/>
      <c r="N37" s="2"/>
      <c r="O37" s="2"/>
      <c r="P37" s="2"/>
      <c r="Q37" s="2"/>
      <c r="R37" s="2"/>
      <c r="V37" s="12" t="s">
        <v>77</v>
      </c>
      <c r="W37" s="12" t="s">
        <v>78</v>
      </c>
      <c r="X37" s="12" t="s">
        <v>99</v>
      </c>
      <c r="Y37" s="12" t="s">
        <v>80</v>
      </c>
      <c r="AD37" s="17"/>
      <c r="AE37" s="17"/>
      <c r="AL37" s="17" t="s">
        <v>6</v>
      </c>
      <c r="AM37" s="12"/>
      <c r="AN37"/>
    </row>
    <row r="38" spans="1:40" ht="45.75" customHeight="1" x14ac:dyDescent="0.3">
      <c r="A38" s="2"/>
      <c r="B38" s="2"/>
      <c r="C38" s="2"/>
      <c r="D38" s="2"/>
      <c r="E38" s="2"/>
      <c r="F38" s="2"/>
      <c r="G38" s="2"/>
      <c r="H38" s="2"/>
      <c r="I38" s="2"/>
      <c r="J38" s="2"/>
      <c r="K38" s="2"/>
      <c r="L38" s="2"/>
      <c r="M38" s="2"/>
      <c r="N38" s="2"/>
      <c r="O38" s="2"/>
      <c r="P38" s="2"/>
      <c r="Q38" s="2"/>
      <c r="R38" s="2"/>
      <c r="W38" s="17"/>
      <c r="X38" s="32"/>
      <c r="Y38" s="32"/>
      <c r="AD38" s="17"/>
      <c r="AE38" s="17"/>
      <c r="AL38" s="17" t="s">
        <v>6</v>
      </c>
      <c r="AM38" s="12"/>
      <c r="AN38"/>
    </row>
    <row r="39" spans="1:40" ht="45.75" customHeight="1" x14ac:dyDescent="0.3">
      <c r="W39" s="17"/>
      <c r="X39" s="32"/>
      <c r="Y39" s="32"/>
      <c r="AD39" s="17"/>
      <c r="AE39" s="17"/>
      <c r="AL39" s="17" t="s">
        <v>6</v>
      </c>
      <c r="AM39" s="12"/>
      <c r="AN39"/>
    </row>
    <row r="40" spans="1:40" ht="45.75" customHeight="1" x14ac:dyDescent="0.3">
      <c r="W40" s="17"/>
      <c r="X40" s="32"/>
      <c r="Y40" s="32"/>
      <c r="AD40" s="17"/>
      <c r="AE40" s="17"/>
      <c r="AL40" s="17" t="s">
        <v>6</v>
      </c>
      <c r="AM40" s="12"/>
      <c r="AN40"/>
    </row>
    <row r="41" spans="1:40" ht="28.5" customHeight="1" x14ac:dyDescent="0.3"/>
    <row r="42" spans="1:40" ht="83.25" customHeight="1" x14ac:dyDescent="0.3"/>
    <row r="43" spans="1:40" ht="45.75" customHeight="1" x14ac:dyDescent="0.3"/>
    <row r="44" spans="1:40" ht="45.75" customHeight="1" x14ac:dyDescent="0.3"/>
    <row r="45" spans="1:40" ht="45.75" customHeight="1" x14ac:dyDescent="0.3"/>
    <row r="46" spans="1:40" ht="45.75" customHeight="1" x14ac:dyDescent="0.3"/>
    <row r="47" spans="1:40" ht="45.75" customHeight="1" x14ac:dyDescent="0.3"/>
    <row r="48" spans="1:40" ht="45.75" customHeight="1" x14ac:dyDescent="0.3"/>
    <row r="49" ht="45.75" customHeight="1" x14ac:dyDescent="0.3"/>
  </sheetData>
  <sheetProtection algorithmName="SHA-512" hashValue="E22kA5KVeRAT2LAsFv8qSgWWqc0I1tE0s47VLCtA0aQvMAPdiJnnfbiGb4Oc/ub6o8TpfLdjF9STC6LXPk0d4g==" saltValue="koRMVAbOQy3waqDaDaOTng==" spinCount="100000" sheet="1" objects="1" scenarios="1"/>
  <mergeCells count="21">
    <mergeCell ref="AC23:AM24"/>
    <mergeCell ref="AB13:AB15"/>
    <mergeCell ref="V32:AL32"/>
    <mergeCell ref="A3:S3"/>
    <mergeCell ref="A4:S4"/>
    <mergeCell ref="V25:AD25"/>
    <mergeCell ref="V6:V24"/>
    <mergeCell ref="Y1:Y9"/>
    <mergeCell ref="V1:V4"/>
    <mergeCell ref="Y10:Y14"/>
    <mergeCell ref="AC20:AM22"/>
    <mergeCell ref="Y15:Y18"/>
    <mergeCell ref="Y19:Y22"/>
    <mergeCell ref="AE25:AM25"/>
    <mergeCell ref="AC5:AG5"/>
    <mergeCell ref="J9:R13"/>
    <mergeCell ref="AB6:AB9"/>
    <mergeCell ref="AB1:AB5"/>
    <mergeCell ref="AB10:AB11"/>
    <mergeCell ref="J14:R17"/>
    <mergeCell ref="C18:R18"/>
  </mergeCells>
  <phoneticPr fontId="6" type="noConversion"/>
  <pageMargins left="0.45333333333333331" right="0.45333333333333331" top="0.75" bottom="0.75" header="0.3" footer="0.3"/>
  <pageSetup paperSize="9" scale="35" orientation="portrait" horizontalDpi="360" verticalDpi="360" r:id="rId1"/>
  <headerFooter>
    <oddFooter>&amp;L&amp;1#&amp;"Calibri"&amp;8&amp;K000000[AIA – INTERNAL]</oddFooter>
  </headerFooter>
  <colBreaks count="1" manualBreakCount="1">
    <brk id="21" max="40" man="1"/>
  </colBreaks>
  <drawing r:id="rId2"/>
  <legacyDrawing r:id="rId3"/>
  <mc:AlternateContent xmlns:mc="http://schemas.openxmlformats.org/markup-compatibility/2006">
    <mc:Choice Requires="x14">
      <controls>
        <mc:AlternateContent xmlns:mc="http://schemas.openxmlformats.org/markup-compatibility/2006">
          <mc:Choice Requires="x14">
            <control shapeId="1513" r:id="rId4" name="Option Button 489">
              <controlPr locked="0" defaultSize="0" autoFill="0" autoLine="0" autoPict="0">
                <anchor moveWithCells="1">
                  <from>
                    <xdr:col>3</xdr:col>
                    <xdr:colOff>449580</xdr:colOff>
                    <xdr:row>21</xdr:row>
                    <xdr:rowOff>335280</xdr:rowOff>
                  </from>
                  <to>
                    <xdr:col>4</xdr:col>
                    <xdr:colOff>228600</xdr:colOff>
                    <xdr:row>22</xdr:row>
                    <xdr:rowOff>251460</xdr:rowOff>
                  </to>
                </anchor>
              </controlPr>
            </control>
          </mc:Choice>
        </mc:AlternateContent>
        <mc:AlternateContent xmlns:mc="http://schemas.openxmlformats.org/markup-compatibility/2006">
          <mc:Choice Requires="x14">
            <control shapeId="1515" r:id="rId5" name="Option Button 491">
              <controlPr locked="0" defaultSize="0" autoFill="0" autoLine="0" autoPict="0">
                <anchor moveWithCells="1">
                  <from>
                    <xdr:col>7</xdr:col>
                    <xdr:colOff>655320</xdr:colOff>
                    <xdr:row>21</xdr:row>
                    <xdr:rowOff>350520</xdr:rowOff>
                  </from>
                  <to>
                    <xdr:col>8</xdr:col>
                    <xdr:colOff>441960</xdr:colOff>
                    <xdr:row>22</xdr:row>
                    <xdr:rowOff>266700</xdr:rowOff>
                  </to>
                </anchor>
              </controlPr>
            </control>
          </mc:Choice>
        </mc:AlternateContent>
        <mc:AlternateContent xmlns:mc="http://schemas.openxmlformats.org/markup-compatibility/2006">
          <mc:Choice Requires="x14">
            <control shapeId="1516" r:id="rId6" name="Option Button 492">
              <controlPr locked="0" defaultSize="0" autoFill="0" autoLine="0" autoPict="0">
                <anchor moveWithCells="1">
                  <from>
                    <xdr:col>11</xdr:col>
                    <xdr:colOff>762000</xdr:colOff>
                    <xdr:row>21</xdr:row>
                    <xdr:rowOff>373380</xdr:rowOff>
                  </from>
                  <to>
                    <xdr:col>12</xdr:col>
                    <xdr:colOff>533400</xdr:colOff>
                    <xdr:row>22</xdr:row>
                    <xdr:rowOff>289560</xdr:rowOff>
                  </to>
                </anchor>
              </controlPr>
            </control>
          </mc:Choice>
        </mc:AlternateContent>
        <mc:AlternateContent xmlns:mc="http://schemas.openxmlformats.org/markup-compatibility/2006">
          <mc:Choice Requires="x14">
            <control shapeId="1517" r:id="rId7" name="Option Button 493">
              <controlPr locked="0" defaultSize="0" autoFill="0" autoLine="0" autoPict="0">
                <anchor moveWithCells="1">
                  <from>
                    <xdr:col>15</xdr:col>
                    <xdr:colOff>914400</xdr:colOff>
                    <xdr:row>21</xdr:row>
                    <xdr:rowOff>373380</xdr:rowOff>
                  </from>
                  <to>
                    <xdr:col>16</xdr:col>
                    <xdr:colOff>693420</xdr:colOff>
                    <xdr:row>22</xdr:row>
                    <xdr:rowOff>289560</xdr:rowOff>
                  </to>
                </anchor>
              </controlPr>
            </control>
          </mc:Choice>
        </mc:AlternateContent>
        <mc:AlternateContent xmlns:mc="http://schemas.openxmlformats.org/markup-compatibility/2006">
          <mc:Choice Requires="x14">
            <control shapeId="1518" r:id="rId8" name="Group Box 494">
              <controlPr defaultSize="0" autoFill="0" autoPict="0" altText="">
                <anchor moveWithCells="1">
                  <from>
                    <xdr:col>0</xdr:col>
                    <xdr:colOff>297180</xdr:colOff>
                    <xdr:row>19</xdr:row>
                    <xdr:rowOff>365760</xdr:rowOff>
                  </from>
                  <to>
                    <xdr:col>18</xdr:col>
                    <xdr:colOff>0</xdr:colOff>
                    <xdr:row>22</xdr:row>
                    <xdr:rowOff>335280</xdr:rowOff>
                  </to>
                </anchor>
              </controlPr>
            </control>
          </mc:Choice>
        </mc:AlternateContent>
        <mc:AlternateContent xmlns:mc="http://schemas.openxmlformats.org/markup-compatibility/2006">
          <mc:Choice Requires="x14">
            <control shapeId="1519" r:id="rId9" name="Option Button 495">
              <controlPr locked="0" defaultSize="0" autoFill="0" autoLine="0" autoPict="0">
                <anchor moveWithCells="1">
                  <from>
                    <xdr:col>13</xdr:col>
                    <xdr:colOff>975360</xdr:colOff>
                    <xdr:row>24</xdr:row>
                    <xdr:rowOff>83820</xdr:rowOff>
                  </from>
                  <to>
                    <xdr:col>14</xdr:col>
                    <xdr:colOff>419100</xdr:colOff>
                    <xdr:row>25</xdr:row>
                    <xdr:rowOff>251460</xdr:rowOff>
                  </to>
                </anchor>
              </controlPr>
            </control>
          </mc:Choice>
        </mc:AlternateContent>
        <mc:AlternateContent xmlns:mc="http://schemas.openxmlformats.org/markup-compatibility/2006">
          <mc:Choice Requires="x14">
            <control shapeId="1520" r:id="rId10" name="Option Button 496">
              <controlPr locked="0" defaultSize="0" autoFill="0" autoLine="0" autoPict="0">
                <anchor moveWithCells="1">
                  <from>
                    <xdr:col>14</xdr:col>
                    <xdr:colOff>685800</xdr:colOff>
                    <xdr:row>24</xdr:row>
                    <xdr:rowOff>83820</xdr:rowOff>
                  </from>
                  <to>
                    <xdr:col>15</xdr:col>
                    <xdr:colOff>137160</xdr:colOff>
                    <xdr:row>25</xdr:row>
                    <xdr:rowOff>251460</xdr:rowOff>
                  </to>
                </anchor>
              </controlPr>
            </control>
          </mc:Choice>
        </mc:AlternateContent>
        <mc:AlternateContent xmlns:mc="http://schemas.openxmlformats.org/markup-compatibility/2006">
          <mc:Choice Requires="x14">
            <control shapeId="1521" r:id="rId11" name="Option Button 497">
              <controlPr locked="0" defaultSize="0" autoFill="0" autoLine="0" autoPict="0">
                <anchor moveWithCells="1">
                  <from>
                    <xdr:col>15</xdr:col>
                    <xdr:colOff>342900</xdr:colOff>
                    <xdr:row>24</xdr:row>
                    <xdr:rowOff>83820</xdr:rowOff>
                  </from>
                  <to>
                    <xdr:col>15</xdr:col>
                    <xdr:colOff>784860</xdr:colOff>
                    <xdr:row>25</xdr:row>
                    <xdr:rowOff>251460</xdr:rowOff>
                  </to>
                </anchor>
              </controlPr>
            </control>
          </mc:Choice>
        </mc:AlternateContent>
        <mc:AlternateContent xmlns:mc="http://schemas.openxmlformats.org/markup-compatibility/2006">
          <mc:Choice Requires="x14">
            <control shapeId="1522" r:id="rId12" name="Option Button 498">
              <controlPr locked="0" defaultSize="0" autoFill="0" autoLine="0" autoPict="0">
                <anchor moveWithCells="1">
                  <from>
                    <xdr:col>16</xdr:col>
                    <xdr:colOff>99060</xdr:colOff>
                    <xdr:row>24</xdr:row>
                    <xdr:rowOff>83820</xdr:rowOff>
                  </from>
                  <to>
                    <xdr:col>16</xdr:col>
                    <xdr:colOff>525780</xdr:colOff>
                    <xdr:row>25</xdr:row>
                    <xdr:rowOff>251460</xdr:rowOff>
                  </to>
                </anchor>
              </controlPr>
            </control>
          </mc:Choice>
        </mc:AlternateContent>
        <mc:AlternateContent xmlns:mc="http://schemas.openxmlformats.org/markup-compatibility/2006">
          <mc:Choice Requires="x14">
            <control shapeId="1523" r:id="rId13" name="Option Button 499">
              <controlPr locked="0" defaultSize="0" autoFill="0" autoLine="0" autoPict="0">
                <anchor moveWithCells="1">
                  <from>
                    <xdr:col>16</xdr:col>
                    <xdr:colOff>792480</xdr:colOff>
                    <xdr:row>24</xdr:row>
                    <xdr:rowOff>83820</xdr:rowOff>
                  </from>
                  <to>
                    <xdr:col>17</xdr:col>
                    <xdr:colOff>228600</xdr:colOff>
                    <xdr:row>25</xdr:row>
                    <xdr:rowOff>251460</xdr:rowOff>
                  </to>
                </anchor>
              </controlPr>
            </control>
          </mc:Choice>
        </mc:AlternateContent>
        <mc:AlternateContent xmlns:mc="http://schemas.openxmlformats.org/markup-compatibility/2006">
          <mc:Choice Requires="x14">
            <control shapeId="1524" r:id="rId14" name="Option Button 500">
              <controlPr locked="0" defaultSize="0" autoFill="0" autoLine="0" autoPict="0">
                <anchor moveWithCells="1">
                  <from>
                    <xdr:col>17</xdr:col>
                    <xdr:colOff>457200</xdr:colOff>
                    <xdr:row>24</xdr:row>
                    <xdr:rowOff>83820</xdr:rowOff>
                  </from>
                  <to>
                    <xdr:col>17</xdr:col>
                    <xdr:colOff>883920</xdr:colOff>
                    <xdr:row>25</xdr:row>
                    <xdr:rowOff>251460</xdr:rowOff>
                  </to>
                </anchor>
              </controlPr>
            </control>
          </mc:Choice>
        </mc:AlternateContent>
        <mc:AlternateContent xmlns:mc="http://schemas.openxmlformats.org/markup-compatibility/2006">
          <mc:Choice Requires="x14">
            <control shapeId="1525" r:id="rId15" name="Group Box 501">
              <controlPr defaultSize="0" autoFill="0" autoPict="0">
                <anchor moveWithCells="1">
                  <from>
                    <xdr:col>2</xdr:col>
                    <xdr:colOff>45720</xdr:colOff>
                    <xdr:row>24</xdr:row>
                    <xdr:rowOff>83820</xdr:rowOff>
                  </from>
                  <to>
                    <xdr:col>17</xdr:col>
                    <xdr:colOff>937260</xdr:colOff>
                    <xdr:row>25</xdr:row>
                    <xdr:rowOff>228600</xdr:rowOff>
                  </to>
                </anchor>
              </controlPr>
            </control>
          </mc:Choice>
        </mc:AlternateContent>
        <mc:AlternateContent xmlns:mc="http://schemas.openxmlformats.org/markup-compatibility/2006">
          <mc:Choice Requires="x14">
            <control shapeId="1535" r:id="rId16" name="Group Box 511">
              <controlPr defaultSize="0" autoFill="0" autoPict="0">
                <anchor moveWithCells="1">
                  <from>
                    <xdr:col>2</xdr:col>
                    <xdr:colOff>68580</xdr:colOff>
                    <xdr:row>25</xdr:row>
                    <xdr:rowOff>251460</xdr:rowOff>
                  </from>
                  <to>
                    <xdr:col>17</xdr:col>
                    <xdr:colOff>906780</xdr:colOff>
                    <xdr:row>26</xdr:row>
                    <xdr:rowOff>678180</xdr:rowOff>
                  </to>
                </anchor>
              </controlPr>
            </control>
          </mc:Choice>
        </mc:AlternateContent>
        <mc:AlternateContent xmlns:mc="http://schemas.openxmlformats.org/markup-compatibility/2006">
          <mc:Choice Requires="x14">
            <control shapeId="1536" r:id="rId17" name="Option Button 512">
              <controlPr locked="0" defaultSize="0" autoFill="0" autoLine="0" autoPict="0">
                <anchor moveWithCells="1">
                  <from>
                    <xdr:col>13</xdr:col>
                    <xdr:colOff>975360</xdr:colOff>
                    <xdr:row>25</xdr:row>
                    <xdr:rowOff>365760</xdr:rowOff>
                  </from>
                  <to>
                    <xdr:col>14</xdr:col>
                    <xdr:colOff>419100</xdr:colOff>
                    <xdr:row>26</xdr:row>
                    <xdr:rowOff>655320</xdr:rowOff>
                  </to>
                </anchor>
              </controlPr>
            </control>
          </mc:Choice>
        </mc:AlternateContent>
        <mc:AlternateContent xmlns:mc="http://schemas.openxmlformats.org/markup-compatibility/2006">
          <mc:Choice Requires="x14">
            <control shapeId="1538" r:id="rId18" name="Option Button 514">
              <controlPr locked="0" defaultSize="0" autoFill="0" autoLine="0" autoPict="0">
                <anchor moveWithCells="1">
                  <from>
                    <xdr:col>14</xdr:col>
                    <xdr:colOff>693420</xdr:colOff>
                    <xdr:row>25</xdr:row>
                    <xdr:rowOff>373380</xdr:rowOff>
                  </from>
                  <to>
                    <xdr:col>15</xdr:col>
                    <xdr:colOff>144780</xdr:colOff>
                    <xdr:row>26</xdr:row>
                    <xdr:rowOff>647700</xdr:rowOff>
                  </to>
                </anchor>
              </controlPr>
            </control>
          </mc:Choice>
        </mc:AlternateContent>
        <mc:AlternateContent xmlns:mc="http://schemas.openxmlformats.org/markup-compatibility/2006">
          <mc:Choice Requires="x14">
            <control shapeId="1541" r:id="rId19" name="Option Button 517">
              <controlPr locked="0" defaultSize="0" autoFill="0" autoLine="0" autoPict="0">
                <anchor moveWithCells="1">
                  <from>
                    <xdr:col>15</xdr:col>
                    <xdr:colOff>350520</xdr:colOff>
                    <xdr:row>25</xdr:row>
                    <xdr:rowOff>373380</xdr:rowOff>
                  </from>
                  <to>
                    <xdr:col>15</xdr:col>
                    <xdr:colOff>807720</xdr:colOff>
                    <xdr:row>26</xdr:row>
                    <xdr:rowOff>647700</xdr:rowOff>
                  </to>
                </anchor>
              </controlPr>
            </control>
          </mc:Choice>
        </mc:AlternateContent>
        <mc:AlternateContent xmlns:mc="http://schemas.openxmlformats.org/markup-compatibility/2006">
          <mc:Choice Requires="x14">
            <control shapeId="1542" r:id="rId20" name="Option Button 518">
              <controlPr locked="0" defaultSize="0" autoFill="0" autoLine="0" autoPict="0">
                <anchor moveWithCells="1">
                  <from>
                    <xdr:col>16</xdr:col>
                    <xdr:colOff>83820</xdr:colOff>
                    <xdr:row>25</xdr:row>
                    <xdr:rowOff>373380</xdr:rowOff>
                  </from>
                  <to>
                    <xdr:col>16</xdr:col>
                    <xdr:colOff>502920</xdr:colOff>
                    <xdr:row>26</xdr:row>
                    <xdr:rowOff>647700</xdr:rowOff>
                  </to>
                </anchor>
              </controlPr>
            </control>
          </mc:Choice>
        </mc:AlternateContent>
        <mc:AlternateContent xmlns:mc="http://schemas.openxmlformats.org/markup-compatibility/2006">
          <mc:Choice Requires="x14">
            <control shapeId="1543" r:id="rId21" name="Option Button 519">
              <controlPr locked="0" defaultSize="0" autoFill="0" autoLine="0" autoPict="0">
                <anchor moveWithCells="1">
                  <from>
                    <xdr:col>16</xdr:col>
                    <xdr:colOff>792480</xdr:colOff>
                    <xdr:row>25</xdr:row>
                    <xdr:rowOff>464820</xdr:rowOff>
                  </from>
                  <to>
                    <xdr:col>17</xdr:col>
                    <xdr:colOff>213360</xdr:colOff>
                    <xdr:row>26</xdr:row>
                    <xdr:rowOff>533400</xdr:rowOff>
                  </to>
                </anchor>
              </controlPr>
            </control>
          </mc:Choice>
        </mc:AlternateContent>
        <mc:AlternateContent xmlns:mc="http://schemas.openxmlformats.org/markup-compatibility/2006">
          <mc:Choice Requires="x14">
            <control shapeId="1548" r:id="rId22" name="Option Button 524">
              <controlPr locked="0" defaultSize="0" autoFill="0" autoLine="0" autoPict="0">
                <anchor moveWithCells="1">
                  <from>
                    <xdr:col>17</xdr:col>
                    <xdr:colOff>457200</xdr:colOff>
                    <xdr:row>25</xdr:row>
                    <xdr:rowOff>464820</xdr:rowOff>
                  </from>
                  <to>
                    <xdr:col>17</xdr:col>
                    <xdr:colOff>876300</xdr:colOff>
                    <xdr:row>26</xdr:row>
                    <xdr:rowOff>556260</xdr:rowOff>
                  </to>
                </anchor>
              </controlPr>
            </control>
          </mc:Choice>
        </mc:AlternateContent>
        <mc:AlternateContent xmlns:mc="http://schemas.openxmlformats.org/markup-compatibility/2006">
          <mc:Choice Requires="x14">
            <control shapeId="1549" r:id="rId23" name="Group Box 525">
              <controlPr defaultSize="0" autoFill="0" autoPict="0" altText="Question 3">
                <anchor moveWithCells="1">
                  <from>
                    <xdr:col>0</xdr:col>
                    <xdr:colOff>266700</xdr:colOff>
                    <xdr:row>26</xdr:row>
                    <xdr:rowOff>647700</xdr:rowOff>
                  </from>
                  <to>
                    <xdr:col>17</xdr:col>
                    <xdr:colOff>899160</xdr:colOff>
                    <xdr:row>28</xdr:row>
                    <xdr:rowOff>381000</xdr:rowOff>
                  </to>
                </anchor>
              </controlPr>
            </control>
          </mc:Choice>
        </mc:AlternateContent>
        <mc:AlternateContent xmlns:mc="http://schemas.openxmlformats.org/markup-compatibility/2006">
          <mc:Choice Requires="x14">
            <control shapeId="1550" r:id="rId24" name="Option Button 526">
              <controlPr locked="0" defaultSize="0" autoFill="0" autoLine="0" autoPict="0">
                <anchor moveWithCells="1">
                  <from>
                    <xdr:col>13</xdr:col>
                    <xdr:colOff>975360</xdr:colOff>
                    <xdr:row>26</xdr:row>
                    <xdr:rowOff>655320</xdr:rowOff>
                  </from>
                  <to>
                    <xdr:col>14</xdr:col>
                    <xdr:colOff>388620</xdr:colOff>
                    <xdr:row>28</xdr:row>
                    <xdr:rowOff>373380</xdr:rowOff>
                  </to>
                </anchor>
              </controlPr>
            </control>
          </mc:Choice>
        </mc:AlternateContent>
        <mc:AlternateContent xmlns:mc="http://schemas.openxmlformats.org/markup-compatibility/2006">
          <mc:Choice Requires="x14">
            <control shapeId="1554" r:id="rId25" name="Option Button 530">
              <controlPr locked="0" defaultSize="0" autoFill="0" autoLine="0" autoPict="0">
                <anchor moveWithCells="1">
                  <from>
                    <xdr:col>14</xdr:col>
                    <xdr:colOff>693420</xdr:colOff>
                    <xdr:row>26</xdr:row>
                    <xdr:rowOff>655320</xdr:rowOff>
                  </from>
                  <to>
                    <xdr:col>15</xdr:col>
                    <xdr:colOff>152400</xdr:colOff>
                    <xdr:row>28</xdr:row>
                    <xdr:rowOff>381000</xdr:rowOff>
                  </to>
                </anchor>
              </controlPr>
            </control>
          </mc:Choice>
        </mc:AlternateContent>
        <mc:AlternateContent xmlns:mc="http://schemas.openxmlformats.org/markup-compatibility/2006">
          <mc:Choice Requires="x14">
            <control shapeId="1555" r:id="rId26" name="Option Button 531">
              <controlPr locked="0" defaultSize="0" autoFill="0" autoLine="0" autoPict="0">
                <anchor moveWithCells="1">
                  <from>
                    <xdr:col>15</xdr:col>
                    <xdr:colOff>350520</xdr:colOff>
                    <xdr:row>26</xdr:row>
                    <xdr:rowOff>655320</xdr:rowOff>
                  </from>
                  <to>
                    <xdr:col>15</xdr:col>
                    <xdr:colOff>800100</xdr:colOff>
                    <xdr:row>28</xdr:row>
                    <xdr:rowOff>381000</xdr:rowOff>
                  </to>
                </anchor>
              </controlPr>
            </control>
          </mc:Choice>
        </mc:AlternateContent>
        <mc:AlternateContent xmlns:mc="http://schemas.openxmlformats.org/markup-compatibility/2006">
          <mc:Choice Requires="x14">
            <control shapeId="1557" r:id="rId27" name="Option Button 533">
              <controlPr locked="0" defaultSize="0" autoFill="0" autoLine="0" autoPict="0">
                <anchor moveWithCells="1">
                  <from>
                    <xdr:col>16</xdr:col>
                    <xdr:colOff>76200</xdr:colOff>
                    <xdr:row>27</xdr:row>
                    <xdr:rowOff>22860</xdr:rowOff>
                  </from>
                  <to>
                    <xdr:col>16</xdr:col>
                    <xdr:colOff>518160</xdr:colOff>
                    <xdr:row>28</xdr:row>
                    <xdr:rowOff>335280</xdr:rowOff>
                  </to>
                </anchor>
              </controlPr>
            </control>
          </mc:Choice>
        </mc:AlternateContent>
        <mc:AlternateContent xmlns:mc="http://schemas.openxmlformats.org/markup-compatibility/2006">
          <mc:Choice Requires="x14">
            <control shapeId="1558" r:id="rId28" name="Option Button 534">
              <controlPr locked="0" defaultSize="0" autoFill="0" autoLine="0" autoPict="0">
                <anchor moveWithCells="1">
                  <from>
                    <xdr:col>16</xdr:col>
                    <xdr:colOff>792480</xdr:colOff>
                    <xdr:row>27</xdr:row>
                    <xdr:rowOff>38100</xdr:rowOff>
                  </from>
                  <to>
                    <xdr:col>17</xdr:col>
                    <xdr:colOff>228600</xdr:colOff>
                    <xdr:row>28</xdr:row>
                    <xdr:rowOff>342900</xdr:rowOff>
                  </to>
                </anchor>
              </controlPr>
            </control>
          </mc:Choice>
        </mc:AlternateContent>
        <mc:AlternateContent xmlns:mc="http://schemas.openxmlformats.org/markup-compatibility/2006">
          <mc:Choice Requires="x14">
            <control shapeId="1560" r:id="rId29" name="Option Button 536">
              <controlPr locked="0" defaultSize="0" autoFill="0" autoLine="0" autoPict="0">
                <anchor moveWithCells="1">
                  <from>
                    <xdr:col>17</xdr:col>
                    <xdr:colOff>480060</xdr:colOff>
                    <xdr:row>27</xdr:row>
                    <xdr:rowOff>38100</xdr:rowOff>
                  </from>
                  <to>
                    <xdr:col>17</xdr:col>
                    <xdr:colOff>845820</xdr:colOff>
                    <xdr:row>28</xdr:row>
                    <xdr:rowOff>327660</xdr:rowOff>
                  </to>
                </anchor>
              </controlPr>
            </control>
          </mc:Choice>
        </mc:AlternateContent>
        <mc:AlternateContent xmlns:mc="http://schemas.openxmlformats.org/markup-compatibility/2006">
          <mc:Choice Requires="x14">
            <control shapeId="1561" r:id="rId30" name="Group Box 537">
              <controlPr defaultSize="0" autoFill="0" autoPict="0">
                <anchor moveWithCells="1">
                  <from>
                    <xdr:col>0</xdr:col>
                    <xdr:colOff>251460</xdr:colOff>
                    <xdr:row>28</xdr:row>
                    <xdr:rowOff>373380</xdr:rowOff>
                  </from>
                  <to>
                    <xdr:col>17</xdr:col>
                    <xdr:colOff>899160</xdr:colOff>
                    <xdr:row>30</xdr:row>
                    <xdr:rowOff>83820</xdr:rowOff>
                  </to>
                </anchor>
              </controlPr>
            </control>
          </mc:Choice>
        </mc:AlternateContent>
        <mc:AlternateContent xmlns:mc="http://schemas.openxmlformats.org/markup-compatibility/2006">
          <mc:Choice Requires="x14">
            <control shapeId="1562" r:id="rId31" name="Option Button 538">
              <controlPr locked="0" defaultSize="0" autoFill="0" autoLine="0" autoPict="0">
                <anchor moveWithCells="1">
                  <from>
                    <xdr:col>13</xdr:col>
                    <xdr:colOff>982980</xdr:colOff>
                    <xdr:row>28</xdr:row>
                    <xdr:rowOff>426720</xdr:rowOff>
                  </from>
                  <to>
                    <xdr:col>14</xdr:col>
                    <xdr:colOff>419100</xdr:colOff>
                    <xdr:row>30</xdr:row>
                    <xdr:rowOff>68580</xdr:rowOff>
                  </to>
                </anchor>
              </controlPr>
            </control>
          </mc:Choice>
        </mc:AlternateContent>
        <mc:AlternateContent xmlns:mc="http://schemas.openxmlformats.org/markup-compatibility/2006">
          <mc:Choice Requires="x14">
            <control shapeId="1563" r:id="rId32" name="Option Button 539">
              <controlPr locked="0" defaultSize="0" autoFill="0" autoLine="0" autoPict="0">
                <anchor moveWithCells="1">
                  <from>
                    <xdr:col>14</xdr:col>
                    <xdr:colOff>693420</xdr:colOff>
                    <xdr:row>28</xdr:row>
                    <xdr:rowOff>388620</xdr:rowOff>
                  </from>
                  <to>
                    <xdr:col>15</xdr:col>
                    <xdr:colOff>144780</xdr:colOff>
                    <xdr:row>30</xdr:row>
                    <xdr:rowOff>83820</xdr:rowOff>
                  </to>
                </anchor>
              </controlPr>
            </control>
          </mc:Choice>
        </mc:AlternateContent>
        <mc:AlternateContent xmlns:mc="http://schemas.openxmlformats.org/markup-compatibility/2006">
          <mc:Choice Requires="x14">
            <control shapeId="1567" r:id="rId33" name="Option Button 543">
              <controlPr locked="0" defaultSize="0" autoFill="0" autoLine="0" autoPict="0">
                <anchor moveWithCells="1">
                  <from>
                    <xdr:col>15</xdr:col>
                    <xdr:colOff>350520</xdr:colOff>
                    <xdr:row>28</xdr:row>
                    <xdr:rowOff>419100</xdr:rowOff>
                  </from>
                  <to>
                    <xdr:col>15</xdr:col>
                    <xdr:colOff>807720</xdr:colOff>
                    <xdr:row>30</xdr:row>
                    <xdr:rowOff>68580</xdr:rowOff>
                  </to>
                </anchor>
              </controlPr>
            </control>
          </mc:Choice>
        </mc:AlternateContent>
        <mc:AlternateContent xmlns:mc="http://schemas.openxmlformats.org/markup-compatibility/2006">
          <mc:Choice Requires="x14">
            <control shapeId="1570" r:id="rId34" name="Option Button 546">
              <controlPr locked="0" defaultSize="0" autoFill="0" autoLine="0" autoPict="0">
                <anchor moveWithCells="1">
                  <from>
                    <xdr:col>16</xdr:col>
                    <xdr:colOff>76200</xdr:colOff>
                    <xdr:row>28</xdr:row>
                    <xdr:rowOff>495300</xdr:rowOff>
                  </from>
                  <to>
                    <xdr:col>16</xdr:col>
                    <xdr:colOff>525780</xdr:colOff>
                    <xdr:row>30</xdr:row>
                    <xdr:rowOff>7620</xdr:rowOff>
                  </to>
                </anchor>
              </controlPr>
            </control>
          </mc:Choice>
        </mc:AlternateContent>
        <mc:AlternateContent xmlns:mc="http://schemas.openxmlformats.org/markup-compatibility/2006">
          <mc:Choice Requires="x14">
            <control shapeId="1571" r:id="rId35" name="Option Button 547">
              <controlPr locked="0" defaultSize="0" autoFill="0" autoLine="0" autoPict="0">
                <anchor moveWithCells="1">
                  <from>
                    <xdr:col>16</xdr:col>
                    <xdr:colOff>792480</xdr:colOff>
                    <xdr:row>28</xdr:row>
                    <xdr:rowOff>480060</xdr:rowOff>
                  </from>
                  <to>
                    <xdr:col>17</xdr:col>
                    <xdr:colOff>198120</xdr:colOff>
                    <xdr:row>30</xdr:row>
                    <xdr:rowOff>38100</xdr:rowOff>
                  </to>
                </anchor>
              </controlPr>
            </control>
          </mc:Choice>
        </mc:AlternateContent>
        <mc:AlternateContent xmlns:mc="http://schemas.openxmlformats.org/markup-compatibility/2006">
          <mc:Choice Requires="x14">
            <control shapeId="1574" r:id="rId36" name="Option Button 550">
              <controlPr locked="0" defaultSize="0" autoFill="0" autoLine="0" autoPict="0">
                <anchor moveWithCells="1">
                  <from>
                    <xdr:col>17</xdr:col>
                    <xdr:colOff>457200</xdr:colOff>
                    <xdr:row>28</xdr:row>
                    <xdr:rowOff>502920</xdr:rowOff>
                  </from>
                  <to>
                    <xdr:col>17</xdr:col>
                    <xdr:colOff>868680</xdr:colOff>
                    <xdr:row>30</xdr:row>
                    <xdr:rowOff>38100</xdr:rowOff>
                  </to>
                </anchor>
              </controlPr>
            </control>
          </mc:Choice>
        </mc:AlternateContent>
        <mc:AlternateContent xmlns:mc="http://schemas.openxmlformats.org/markup-compatibility/2006">
          <mc:Choice Requires="x14">
            <control shapeId="1575" r:id="rId37" name="Group Box 551">
              <controlPr defaultSize="0" autoFill="0" autoPict="0">
                <anchor moveWithCells="1">
                  <from>
                    <xdr:col>0</xdr:col>
                    <xdr:colOff>228600</xdr:colOff>
                    <xdr:row>30</xdr:row>
                    <xdr:rowOff>106680</xdr:rowOff>
                  </from>
                  <to>
                    <xdr:col>17</xdr:col>
                    <xdr:colOff>914400</xdr:colOff>
                    <xdr:row>31</xdr:row>
                    <xdr:rowOff>495300</xdr:rowOff>
                  </to>
                </anchor>
              </controlPr>
            </control>
          </mc:Choice>
        </mc:AlternateContent>
        <mc:AlternateContent xmlns:mc="http://schemas.openxmlformats.org/markup-compatibility/2006">
          <mc:Choice Requires="x14">
            <control shapeId="1576" r:id="rId38" name="Option Button 552">
              <controlPr locked="0" defaultSize="0" autoFill="0" autoLine="0" autoPict="0">
                <anchor moveWithCells="1">
                  <from>
                    <xdr:col>13</xdr:col>
                    <xdr:colOff>960120</xdr:colOff>
                    <xdr:row>30</xdr:row>
                    <xdr:rowOff>137160</xdr:rowOff>
                  </from>
                  <to>
                    <xdr:col>14</xdr:col>
                    <xdr:colOff>403860</xdr:colOff>
                    <xdr:row>31</xdr:row>
                    <xdr:rowOff>464820</xdr:rowOff>
                  </to>
                </anchor>
              </controlPr>
            </control>
          </mc:Choice>
        </mc:AlternateContent>
        <mc:AlternateContent xmlns:mc="http://schemas.openxmlformats.org/markup-compatibility/2006">
          <mc:Choice Requires="x14">
            <control shapeId="1577" r:id="rId39" name="Option Button 553">
              <controlPr locked="0" defaultSize="0" autoFill="0" autoLine="0" autoPict="0">
                <anchor moveWithCells="1">
                  <from>
                    <xdr:col>14</xdr:col>
                    <xdr:colOff>708660</xdr:colOff>
                    <xdr:row>30</xdr:row>
                    <xdr:rowOff>198120</xdr:rowOff>
                  </from>
                  <to>
                    <xdr:col>15</xdr:col>
                    <xdr:colOff>106680</xdr:colOff>
                    <xdr:row>31</xdr:row>
                    <xdr:rowOff>426720</xdr:rowOff>
                  </to>
                </anchor>
              </controlPr>
            </control>
          </mc:Choice>
        </mc:AlternateContent>
        <mc:AlternateContent xmlns:mc="http://schemas.openxmlformats.org/markup-compatibility/2006">
          <mc:Choice Requires="x14">
            <control shapeId="1578" r:id="rId40" name="Option Button 554">
              <controlPr locked="0" defaultSize="0" autoFill="0" autoLine="0" autoPict="0">
                <anchor moveWithCells="1">
                  <from>
                    <xdr:col>15</xdr:col>
                    <xdr:colOff>350520</xdr:colOff>
                    <xdr:row>30</xdr:row>
                    <xdr:rowOff>304800</xdr:rowOff>
                  </from>
                  <to>
                    <xdr:col>15</xdr:col>
                    <xdr:colOff>822960</xdr:colOff>
                    <xdr:row>31</xdr:row>
                    <xdr:rowOff>297180</xdr:rowOff>
                  </to>
                </anchor>
              </controlPr>
            </control>
          </mc:Choice>
        </mc:AlternateContent>
        <mc:AlternateContent xmlns:mc="http://schemas.openxmlformats.org/markup-compatibility/2006">
          <mc:Choice Requires="x14">
            <control shapeId="1579" r:id="rId41" name="Option Button 555">
              <controlPr locked="0" defaultSize="0" autoFill="0" autoLine="0" autoPict="0">
                <anchor moveWithCells="1">
                  <from>
                    <xdr:col>16</xdr:col>
                    <xdr:colOff>68580</xdr:colOff>
                    <xdr:row>30</xdr:row>
                    <xdr:rowOff>274320</xdr:rowOff>
                  </from>
                  <to>
                    <xdr:col>16</xdr:col>
                    <xdr:colOff>502920</xdr:colOff>
                    <xdr:row>31</xdr:row>
                    <xdr:rowOff>327660</xdr:rowOff>
                  </to>
                </anchor>
              </controlPr>
            </control>
          </mc:Choice>
        </mc:AlternateContent>
        <mc:AlternateContent xmlns:mc="http://schemas.openxmlformats.org/markup-compatibility/2006">
          <mc:Choice Requires="x14">
            <control shapeId="1580" r:id="rId42" name="Option Button 556">
              <controlPr locked="0" defaultSize="0" autoFill="0" autoLine="0" autoPict="0">
                <anchor moveWithCells="1">
                  <from>
                    <xdr:col>16</xdr:col>
                    <xdr:colOff>807720</xdr:colOff>
                    <xdr:row>30</xdr:row>
                    <xdr:rowOff>266700</xdr:rowOff>
                  </from>
                  <to>
                    <xdr:col>17</xdr:col>
                    <xdr:colOff>213360</xdr:colOff>
                    <xdr:row>31</xdr:row>
                    <xdr:rowOff>342900</xdr:rowOff>
                  </to>
                </anchor>
              </controlPr>
            </control>
          </mc:Choice>
        </mc:AlternateContent>
        <mc:AlternateContent xmlns:mc="http://schemas.openxmlformats.org/markup-compatibility/2006">
          <mc:Choice Requires="x14">
            <control shapeId="1581" r:id="rId43" name="Option Button 557">
              <controlPr locked="0" defaultSize="0" autoFill="0" autoLine="0" autoPict="0">
                <anchor moveWithCells="1">
                  <from>
                    <xdr:col>17</xdr:col>
                    <xdr:colOff>457200</xdr:colOff>
                    <xdr:row>30</xdr:row>
                    <xdr:rowOff>228600</xdr:rowOff>
                  </from>
                  <to>
                    <xdr:col>17</xdr:col>
                    <xdr:colOff>868680</xdr:colOff>
                    <xdr:row>31</xdr:row>
                    <xdr:rowOff>403860</xdr:rowOff>
                  </to>
                </anchor>
              </controlPr>
            </control>
          </mc:Choice>
        </mc:AlternateContent>
        <mc:AlternateContent xmlns:mc="http://schemas.openxmlformats.org/markup-compatibility/2006">
          <mc:Choice Requires="x14">
            <control shapeId="1582" r:id="rId44" name="Group Box 558">
              <controlPr defaultSize="0" autoFill="0" autoPict="0">
                <anchor moveWithCells="1">
                  <from>
                    <xdr:col>0</xdr:col>
                    <xdr:colOff>259080</xdr:colOff>
                    <xdr:row>31</xdr:row>
                    <xdr:rowOff>502920</xdr:rowOff>
                  </from>
                  <to>
                    <xdr:col>17</xdr:col>
                    <xdr:colOff>952500</xdr:colOff>
                    <xdr:row>33</xdr:row>
                    <xdr:rowOff>236220</xdr:rowOff>
                  </to>
                </anchor>
              </controlPr>
            </control>
          </mc:Choice>
        </mc:AlternateContent>
        <mc:AlternateContent xmlns:mc="http://schemas.openxmlformats.org/markup-compatibility/2006">
          <mc:Choice Requires="x14">
            <control shapeId="1583" r:id="rId45" name="Option Button 559">
              <controlPr locked="0" defaultSize="0" autoFill="0" autoLine="0" autoPict="0">
                <anchor moveWithCells="1">
                  <from>
                    <xdr:col>13</xdr:col>
                    <xdr:colOff>960120</xdr:colOff>
                    <xdr:row>31</xdr:row>
                    <xdr:rowOff>556260</xdr:rowOff>
                  </from>
                  <to>
                    <xdr:col>14</xdr:col>
                    <xdr:colOff>403860</xdr:colOff>
                    <xdr:row>33</xdr:row>
                    <xdr:rowOff>144780</xdr:rowOff>
                  </to>
                </anchor>
              </controlPr>
            </control>
          </mc:Choice>
        </mc:AlternateContent>
        <mc:AlternateContent xmlns:mc="http://schemas.openxmlformats.org/markup-compatibility/2006">
          <mc:Choice Requires="x14">
            <control shapeId="1584" r:id="rId46" name="Option Button 560">
              <controlPr locked="0" defaultSize="0" autoFill="0" autoLine="0" autoPict="0">
                <anchor moveWithCells="1">
                  <from>
                    <xdr:col>14</xdr:col>
                    <xdr:colOff>708660</xdr:colOff>
                    <xdr:row>32</xdr:row>
                    <xdr:rowOff>60960</xdr:rowOff>
                  </from>
                  <to>
                    <xdr:col>15</xdr:col>
                    <xdr:colOff>106680</xdr:colOff>
                    <xdr:row>32</xdr:row>
                    <xdr:rowOff>655320</xdr:rowOff>
                  </to>
                </anchor>
              </controlPr>
            </control>
          </mc:Choice>
        </mc:AlternateContent>
        <mc:AlternateContent xmlns:mc="http://schemas.openxmlformats.org/markup-compatibility/2006">
          <mc:Choice Requires="x14">
            <control shapeId="1585" r:id="rId47" name="Option Button 561">
              <controlPr locked="0" defaultSize="0" autoFill="0" autoLine="0" autoPict="0">
                <anchor moveWithCells="1">
                  <from>
                    <xdr:col>15</xdr:col>
                    <xdr:colOff>350520</xdr:colOff>
                    <xdr:row>31</xdr:row>
                    <xdr:rowOff>632460</xdr:rowOff>
                  </from>
                  <to>
                    <xdr:col>15</xdr:col>
                    <xdr:colOff>807720</xdr:colOff>
                    <xdr:row>33</xdr:row>
                    <xdr:rowOff>83820</xdr:rowOff>
                  </to>
                </anchor>
              </controlPr>
            </control>
          </mc:Choice>
        </mc:AlternateContent>
        <mc:AlternateContent xmlns:mc="http://schemas.openxmlformats.org/markup-compatibility/2006">
          <mc:Choice Requires="x14">
            <control shapeId="1586" r:id="rId48" name="Option Button 562">
              <controlPr locked="0" defaultSize="0" autoFill="0" autoLine="0" autoPict="0">
                <anchor moveWithCells="1">
                  <from>
                    <xdr:col>16</xdr:col>
                    <xdr:colOff>60960</xdr:colOff>
                    <xdr:row>32</xdr:row>
                    <xdr:rowOff>0</xdr:rowOff>
                  </from>
                  <to>
                    <xdr:col>16</xdr:col>
                    <xdr:colOff>502920</xdr:colOff>
                    <xdr:row>33</xdr:row>
                    <xdr:rowOff>60960</xdr:rowOff>
                  </to>
                </anchor>
              </controlPr>
            </control>
          </mc:Choice>
        </mc:AlternateContent>
        <mc:AlternateContent xmlns:mc="http://schemas.openxmlformats.org/markup-compatibility/2006">
          <mc:Choice Requires="x14">
            <control shapeId="1587" r:id="rId49" name="Option Button 563">
              <controlPr locked="0" defaultSize="0" autoFill="0" autoLine="0" autoPict="0">
                <anchor moveWithCells="1">
                  <from>
                    <xdr:col>16</xdr:col>
                    <xdr:colOff>800100</xdr:colOff>
                    <xdr:row>31</xdr:row>
                    <xdr:rowOff>617220</xdr:rowOff>
                  </from>
                  <to>
                    <xdr:col>17</xdr:col>
                    <xdr:colOff>228600</xdr:colOff>
                    <xdr:row>33</xdr:row>
                    <xdr:rowOff>137160</xdr:rowOff>
                  </to>
                </anchor>
              </controlPr>
            </control>
          </mc:Choice>
        </mc:AlternateContent>
        <mc:AlternateContent xmlns:mc="http://schemas.openxmlformats.org/markup-compatibility/2006">
          <mc:Choice Requires="x14">
            <control shapeId="1588" r:id="rId50" name="Option Button 564">
              <controlPr locked="0" defaultSize="0" autoFill="0" autoLine="0" autoPict="0">
                <anchor moveWithCells="1">
                  <from>
                    <xdr:col>17</xdr:col>
                    <xdr:colOff>457200</xdr:colOff>
                    <xdr:row>32</xdr:row>
                    <xdr:rowOff>30480</xdr:rowOff>
                  </from>
                  <to>
                    <xdr:col>17</xdr:col>
                    <xdr:colOff>845820</xdr:colOff>
                    <xdr:row>33</xdr:row>
                    <xdr:rowOff>68580</xdr:rowOff>
                  </to>
                </anchor>
              </controlPr>
            </control>
          </mc:Choice>
        </mc:AlternateContent>
        <mc:AlternateContent xmlns:mc="http://schemas.openxmlformats.org/markup-compatibility/2006">
          <mc:Choice Requires="x14">
            <control shapeId="1589" r:id="rId51" name="Group Box 565">
              <controlPr defaultSize="0" autoFill="0" autoPict="0">
                <anchor moveWithCells="1">
                  <from>
                    <xdr:col>0</xdr:col>
                    <xdr:colOff>236220</xdr:colOff>
                    <xdr:row>33</xdr:row>
                    <xdr:rowOff>236220</xdr:rowOff>
                  </from>
                  <to>
                    <xdr:col>17</xdr:col>
                    <xdr:colOff>906780</xdr:colOff>
                    <xdr:row>34</xdr:row>
                    <xdr:rowOff>632460</xdr:rowOff>
                  </to>
                </anchor>
              </controlPr>
            </control>
          </mc:Choice>
        </mc:AlternateContent>
        <mc:AlternateContent xmlns:mc="http://schemas.openxmlformats.org/markup-compatibility/2006">
          <mc:Choice Requires="x14">
            <control shapeId="1590" r:id="rId52" name="Group Box 566">
              <controlPr defaultSize="0" autoFill="0" autoPict="0">
                <anchor moveWithCells="1">
                  <from>
                    <xdr:col>0</xdr:col>
                    <xdr:colOff>213360</xdr:colOff>
                    <xdr:row>34</xdr:row>
                    <xdr:rowOff>640080</xdr:rowOff>
                  </from>
                  <to>
                    <xdr:col>17</xdr:col>
                    <xdr:colOff>899160</xdr:colOff>
                    <xdr:row>36</xdr:row>
                    <xdr:rowOff>563880</xdr:rowOff>
                  </to>
                </anchor>
              </controlPr>
            </control>
          </mc:Choice>
        </mc:AlternateContent>
        <mc:AlternateContent xmlns:mc="http://schemas.openxmlformats.org/markup-compatibility/2006">
          <mc:Choice Requires="x14">
            <control shapeId="1591" r:id="rId53" name="Option Button 567">
              <controlPr locked="0" defaultSize="0" autoFill="0" autoLine="0" autoPict="0">
                <anchor moveWithCells="1">
                  <from>
                    <xdr:col>13</xdr:col>
                    <xdr:colOff>952500</xdr:colOff>
                    <xdr:row>33</xdr:row>
                    <xdr:rowOff>304800</xdr:rowOff>
                  </from>
                  <to>
                    <xdr:col>14</xdr:col>
                    <xdr:colOff>419100</xdr:colOff>
                    <xdr:row>34</xdr:row>
                    <xdr:rowOff>533400</xdr:rowOff>
                  </to>
                </anchor>
              </controlPr>
            </control>
          </mc:Choice>
        </mc:AlternateContent>
        <mc:AlternateContent xmlns:mc="http://schemas.openxmlformats.org/markup-compatibility/2006">
          <mc:Choice Requires="x14">
            <control shapeId="1592" r:id="rId54" name="Option Button 568">
              <controlPr locked="0" defaultSize="0" autoFill="0" autoLine="0" autoPict="0">
                <anchor moveWithCells="1">
                  <from>
                    <xdr:col>14</xdr:col>
                    <xdr:colOff>708660</xdr:colOff>
                    <xdr:row>33</xdr:row>
                    <xdr:rowOff>365760</xdr:rowOff>
                  </from>
                  <to>
                    <xdr:col>15</xdr:col>
                    <xdr:colOff>137160</xdr:colOff>
                    <xdr:row>34</xdr:row>
                    <xdr:rowOff>464820</xdr:rowOff>
                  </to>
                </anchor>
              </controlPr>
            </control>
          </mc:Choice>
        </mc:AlternateContent>
        <mc:AlternateContent xmlns:mc="http://schemas.openxmlformats.org/markup-compatibility/2006">
          <mc:Choice Requires="x14">
            <control shapeId="1593" r:id="rId55" name="Option Button 569">
              <controlPr locked="0" defaultSize="0" autoFill="0" autoLine="0" autoPict="0">
                <anchor moveWithCells="1">
                  <from>
                    <xdr:col>15</xdr:col>
                    <xdr:colOff>350520</xdr:colOff>
                    <xdr:row>33</xdr:row>
                    <xdr:rowOff>342900</xdr:rowOff>
                  </from>
                  <to>
                    <xdr:col>15</xdr:col>
                    <xdr:colOff>822960</xdr:colOff>
                    <xdr:row>34</xdr:row>
                    <xdr:rowOff>487680</xdr:rowOff>
                  </to>
                </anchor>
              </controlPr>
            </control>
          </mc:Choice>
        </mc:AlternateContent>
        <mc:AlternateContent xmlns:mc="http://schemas.openxmlformats.org/markup-compatibility/2006">
          <mc:Choice Requires="x14">
            <control shapeId="1594" r:id="rId56" name="Option Button 570">
              <controlPr locked="0" defaultSize="0" autoFill="0" autoLine="0" autoPict="0">
                <anchor moveWithCells="1">
                  <from>
                    <xdr:col>16</xdr:col>
                    <xdr:colOff>60960</xdr:colOff>
                    <xdr:row>33</xdr:row>
                    <xdr:rowOff>327660</xdr:rowOff>
                  </from>
                  <to>
                    <xdr:col>16</xdr:col>
                    <xdr:colOff>533400</xdr:colOff>
                    <xdr:row>34</xdr:row>
                    <xdr:rowOff>518160</xdr:rowOff>
                  </to>
                </anchor>
              </controlPr>
            </control>
          </mc:Choice>
        </mc:AlternateContent>
        <mc:AlternateContent xmlns:mc="http://schemas.openxmlformats.org/markup-compatibility/2006">
          <mc:Choice Requires="x14">
            <control shapeId="1595" r:id="rId57" name="Option Button 571">
              <controlPr locked="0" defaultSize="0" autoFill="0" autoLine="0" autoPict="0">
                <anchor moveWithCells="1">
                  <from>
                    <xdr:col>16</xdr:col>
                    <xdr:colOff>800100</xdr:colOff>
                    <xdr:row>33</xdr:row>
                    <xdr:rowOff>342900</xdr:rowOff>
                  </from>
                  <to>
                    <xdr:col>17</xdr:col>
                    <xdr:colOff>213360</xdr:colOff>
                    <xdr:row>34</xdr:row>
                    <xdr:rowOff>502920</xdr:rowOff>
                  </to>
                </anchor>
              </controlPr>
            </control>
          </mc:Choice>
        </mc:AlternateContent>
        <mc:AlternateContent xmlns:mc="http://schemas.openxmlformats.org/markup-compatibility/2006">
          <mc:Choice Requires="x14">
            <control shapeId="1596" r:id="rId58" name="Option Button 572">
              <controlPr locked="0" defaultSize="0" autoFill="0" autoLine="0" autoPict="0">
                <anchor moveWithCells="1">
                  <from>
                    <xdr:col>17</xdr:col>
                    <xdr:colOff>449580</xdr:colOff>
                    <xdr:row>33</xdr:row>
                    <xdr:rowOff>327660</xdr:rowOff>
                  </from>
                  <to>
                    <xdr:col>17</xdr:col>
                    <xdr:colOff>883920</xdr:colOff>
                    <xdr:row>34</xdr:row>
                    <xdr:rowOff>533400</xdr:rowOff>
                  </to>
                </anchor>
              </controlPr>
            </control>
          </mc:Choice>
        </mc:AlternateContent>
        <mc:AlternateContent xmlns:mc="http://schemas.openxmlformats.org/markup-compatibility/2006">
          <mc:Choice Requires="x14">
            <control shapeId="1597" r:id="rId59" name="Option Button 573">
              <controlPr locked="0" defaultSize="0" autoFill="0" autoLine="0" autoPict="0">
                <anchor moveWithCells="1">
                  <from>
                    <xdr:col>13</xdr:col>
                    <xdr:colOff>960120</xdr:colOff>
                    <xdr:row>34</xdr:row>
                    <xdr:rowOff>678180</xdr:rowOff>
                  </from>
                  <to>
                    <xdr:col>14</xdr:col>
                    <xdr:colOff>381000</xdr:colOff>
                    <xdr:row>36</xdr:row>
                    <xdr:rowOff>487680</xdr:rowOff>
                  </to>
                </anchor>
              </controlPr>
            </control>
          </mc:Choice>
        </mc:AlternateContent>
        <mc:AlternateContent xmlns:mc="http://schemas.openxmlformats.org/markup-compatibility/2006">
          <mc:Choice Requires="x14">
            <control shapeId="1598" r:id="rId60" name="Option Button 574">
              <controlPr locked="0" defaultSize="0" autoFill="0" autoLine="0" autoPict="0">
                <anchor moveWithCells="1">
                  <from>
                    <xdr:col>14</xdr:col>
                    <xdr:colOff>716280</xdr:colOff>
                    <xdr:row>35</xdr:row>
                    <xdr:rowOff>76200</xdr:rowOff>
                  </from>
                  <to>
                    <xdr:col>15</xdr:col>
                    <xdr:colOff>144780</xdr:colOff>
                    <xdr:row>36</xdr:row>
                    <xdr:rowOff>419100</xdr:rowOff>
                  </to>
                </anchor>
              </controlPr>
            </control>
          </mc:Choice>
        </mc:AlternateContent>
        <mc:AlternateContent xmlns:mc="http://schemas.openxmlformats.org/markup-compatibility/2006">
          <mc:Choice Requires="x14">
            <control shapeId="1599" r:id="rId61" name="Option Button 575">
              <controlPr locked="0" defaultSize="0" autoFill="0" autoLine="0" autoPict="0">
                <anchor moveWithCells="1">
                  <from>
                    <xdr:col>15</xdr:col>
                    <xdr:colOff>342900</xdr:colOff>
                    <xdr:row>35</xdr:row>
                    <xdr:rowOff>45720</xdr:rowOff>
                  </from>
                  <to>
                    <xdr:col>15</xdr:col>
                    <xdr:colOff>807720</xdr:colOff>
                    <xdr:row>36</xdr:row>
                    <xdr:rowOff>457200</xdr:rowOff>
                  </to>
                </anchor>
              </controlPr>
            </control>
          </mc:Choice>
        </mc:AlternateContent>
        <mc:AlternateContent xmlns:mc="http://schemas.openxmlformats.org/markup-compatibility/2006">
          <mc:Choice Requires="x14">
            <control shapeId="1600" r:id="rId62" name="Option Button 576">
              <controlPr locked="0" defaultSize="0" autoFill="0" autoLine="0" autoPict="0">
                <anchor moveWithCells="1">
                  <from>
                    <xdr:col>16</xdr:col>
                    <xdr:colOff>45720</xdr:colOff>
                    <xdr:row>35</xdr:row>
                    <xdr:rowOff>83820</xdr:rowOff>
                  </from>
                  <to>
                    <xdr:col>16</xdr:col>
                    <xdr:colOff>502920</xdr:colOff>
                    <xdr:row>36</xdr:row>
                    <xdr:rowOff>441960</xdr:rowOff>
                  </to>
                </anchor>
              </controlPr>
            </control>
          </mc:Choice>
        </mc:AlternateContent>
        <mc:AlternateContent xmlns:mc="http://schemas.openxmlformats.org/markup-compatibility/2006">
          <mc:Choice Requires="x14">
            <control shapeId="1601" r:id="rId63" name="Option Button 577">
              <controlPr locked="0" defaultSize="0" autoFill="0" autoLine="0" autoPict="0">
                <anchor moveWithCells="1">
                  <from>
                    <xdr:col>16</xdr:col>
                    <xdr:colOff>800100</xdr:colOff>
                    <xdr:row>35</xdr:row>
                    <xdr:rowOff>45720</xdr:rowOff>
                  </from>
                  <to>
                    <xdr:col>17</xdr:col>
                    <xdr:colOff>213360</xdr:colOff>
                    <xdr:row>36</xdr:row>
                    <xdr:rowOff>449580</xdr:rowOff>
                  </to>
                </anchor>
              </controlPr>
            </control>
          </mc:Choice>
        </mc:AlternateContent>
        <mc:AlternateContent xmlns:mc="http://schemas.openxmlformats.org/markup-compatibility/2006">
          <mc:Choice Requires="x14">
            <control shapeId="1602" r:id="rId64" name="Option Button 578">
              <controlPr locked="0" defaultSize="0" autoFill="0" autoLine="0" autoPict="0">
                <anchor moveWithCells="1">
                  <from>
                    <xdr:col>17</xdr:col>
                    <xdr:colOff>449580</xdr:colOff>
                    <xdr:row>35</xdr:row>
                    <xdr:rowOff>38100</xdr:rowOff>
                  </from>
                  <to>
                    <xdr:col>17</xdr:col>
                    <xdr:colOff>876300</xdr:colOff>
                    <xdr:row>36</xdr:row>
                    <xdr:rowOff>457200</xdr:rowOff>
                  </to>
                </anchor>
              </controlPr>
            </control>
          </mc:Choice>
        </mc:AlternateContent>
        <mc:AlternateContent xmlns:mc="http://schemas.openxmlformats.org/markup-compatibility/2006">
          <mc:Choice Requires="x14">
            <control shapeId="1603" r:id="rId65" name="Group Box 579">
              <controlPr defaultSize="0" autoFill="0" autoPict="0">
                <anchor moveWithCells="1">
                  <from>
                    <xdr:col>6</xdr:col>
                    <xdr:colOff>685800</xdr:colOff>
                    <xdr:row>9</xdr:row>
                    <xdr:rowOff>304800</xdr:rowOff>
                  </from>
                  <to>
                    <xdr:col>8</xdr:col>
                    <xdr:colOff>693420</xdr:colOff>
                    <xdr:row>16</xdr:row>
                    <xdr:rowOff>403860</xdr:rowOff>
                  </to>
                </anchor>
              </controlPr>
            </control>
          </mc:Choice>
        </mc:AlternateContent>
        <mc:AlternateContent xmlns:mc="http://schemas.openxmlformats.org/markup-compatibility/2006">
          <mc:Choice Requires="x14">
            <control shapeId="1604" r:id="rId66" name="Option Button 580">
              <controlPr defaultSize="0" autoFill="0" autoLine="0" autoPict="0">
                <anchor moveWithCells="1">
                  <from>
                    <xdr:col>7</xdr:col>
                    <xdr:colOff>365760</xdr:colOff>
                    <xdr:row>10</xdr:row>
                    <xdr:rowOff>99060</xdr:rowOff>
                  </from>
                  <to>
                    <xdr:col>7</xdr:col>
                    <xdr:colOff>632460</xdr:colOff>
                    <xdr:row>10</xdr:row>
                    <xdr:rowOff>419100</xdr:rowOff>
                  </to>
                </anchor>
              </controlPr>
            </control>
          </mc:Choice>
        </mc:AlternateContent>
        <mc:AlternateContent xmlns:mc="http://schemas.openxmlformats.org/markup-compatibility/2006">
          <mc:Choice Requires="x14">
            <control shapeId="1605" r:id="rId67" name="Option Button 581">
              <controlPr defaultSize="0" autoFill="0" autoLine="0" autoPict="0">
                <anchor moveWithCells="1">
                  <from>
                    <xdr:col>7</xdr:col>
                    <xdr:colOff>365760</xdr:colOff>
                    <xdr:row>11</xdr:row>
                    <xdr:rowOff>541020</xdr:rowOff>
                  </from>
                  <to>
                    <xdr:col>7</xdr:col>
                    <xdr:colOff>579120</xdr:colOff>
                    <xdr:row>12</xdr:row>
                    <xdr:rowOff>228600</xdr:rowOff>
                  </to>
                </anchor>
              </controlPr>
            </control>
          </mc:Choice>
        </mc:AlternateContent>
        <mc:AlternateContent xmlns:mc="http://schemas.openxmlformats.org/markup-compatibility/2006">
          <mc:Choice Requires="x14">
            <control shapeId="1606" r:id="rId68" name="Option Button 582">
              <controlPr defaultSize="0" autoFill="0" autoLine="0" autoPict="0">
                <anchor moveWithCells="1">
                  <from>
                    <xdr:col>7</xdr:col>
                    <xdr:colOff>373380</xdr:colOff>
                    <xdr:row>13</xdr:row>
                    <xdr:rowOff>441960</xdr:rowOff>
                  </from>
                  <to>
                    <xdr:col>7</xdr:col>
                    <xdr:colOff>594360</xdr:colOff>
                    <xdr:row>14</xdr:row>
                    <xdr:rowOff>144780</xdr:rowOff>
                  </to>
                </anchor>
              </controlPr>
            </control>
          </mc:Choice>
        </mc:AlternateContent>
        <mc:AlternateContent xmlns:mc="http://schemas.openxmlformats.org/markup-compatibility/2006">
          <mc:Choice Requires="x14">
            <control shapeId="1607" r:id="rId69" name="Option Button 583">
              <controlPr defaultSize="0" autoFill="0" autoLine="0" autoPict="0">
                <anchor moveWithCells="1">
                  <from>
                    <xdr:col>7</xdr:col>
                    <xdr:colOff>365760</xdr:colOff>
                    <xdr:row>15</xdr:row>
                    <xdr:rowOff>175260</xdr:rowOff>
                  </from>
                  <to>
                    <xdr:col>7</xdr:col>
                    <xdr:colOff>594360</xdr:colOff>
                    <xdr:row>15</xdr:row>
                    <xdr:rowOff>525780</xdr:rowOff>
                  </to>
                </anchor>
              </controlPr>
            </control>
          </mc:Choice>
        </mc:AlternateContent>
      </controls>
    </mc:Choice>
  </mc:AlternateContent>
  <tableParts count="6">
    <tablePart r:id="rId70"/>
    <tablePart r:id="rId71"/>
    <tablePart r:id="rId72"/>
    <tablePart r:id="rId73"/>
    <tablePart r:id="rId74"/>
    <tablePart r:id="rId7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5FA63-91A6-4CE4-8E94-99F30E4C6CA7}">
  <sheetPr codeName="Sheet2"/>
  <dimension ref="A1"/>
  <sheetViews>
    <sheetView workbookViewId="0"/>
  </sheetViews>
  <sheetFormatPr defaultRowHeight="14.4" x14ac:dyDescent="0.3"/>
  <sheetData/>
  <pageMargins left="0.7" right="0.7" top="0.75" bottom="0.75" header="0.3" footer="0.3"/>
  <pageSetup orientation="portrait" horizontalDpi="360" verticalDpi="360" r:id="rId1"/>
  <headerFooter>
    <oddFooter>&amp;L&amp;1#&amp;"Calibri"&amp;8&amp;K000000[AIA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65EC46205E38E40B965C7FA0C041D57" ma:contentTypeVersion="11" ma:contentTypeDescription="Create a new document." ma:contentTypeScope="" ma:versionID="33a11e2a44582f7aa1a5c9608cf0b3bc">
  <xsd:schema xmlns:xsd="http://www.w3.org/2001/XMLSchema" xmlns:xs="http://www.w3.org/2001/XMLSchema" xmlns:p="http://schemas.microsoft.com/office/2006/metadata/properties" xmlns:ns2="7a3480e3-fe39-437e-9dbb-42f9150770b0" xmlns:ns3="6e94d4c1-706f-434a-b18d-b674fe34e8e6" targetNamespace="http://schemas.microsoft.com/office/2006/metadata/properties" ma:root="true" ma:fieldsID="d730b671c20c89a489e8d8e4af81b3a4" ns2:_="" ns3:_="">
    <xsd:import namespace="7a3480e3-fe39-437e-9dbb-42f9150770b0"/>
    <xsd:import namespace="6e94d4c1-706f-434a-b18d-b674fe34e8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3480e3-fe39-437e-9dbb-42f9150770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94d4c1-706f-434a-b18d-b674fe34e8e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6e94d4c1-706f-434a-b18d-b674fe34e8e6">
      <UserInfo>
        <DisplayName>Pham, Mo</DisplayName>
        <AccountId>23</AccountId>
        <AccountType/>
      </UserInfo>
    </SharedWithUsers>
  </documentManagement>
</p:properties>
</file>

<file path=customXml/itemProps1.xml><?xml version="1.0" encoding="utf-8"?>
<ds:datastoreItem xmlns:ds="http://schemas.openxmlformats.org/officeDocument/2006/customXml" ds:itemID="{0B3A5845-602E-4FDC-A3F4-B0C29242667A}">
  <ds:schemaRefs>
    <ds:schemaRef ds:uri="http://schemas.microsoft.com/sharepoint/v3/contenttype/forms"/>
  </ds:schemaRefs>
</ds:datastoreItem>
</file>

<file path=customXml/itemProps2.xml><?xml version="1.0" encoding="utf-8"?>
<ds:datastoreItem xmlns:ds="http://schemas.openxmlformats.org/officeDocument/2006/customXml" ds:itemID="{EEA3202A-1DB6-431C-914C-2AEC38148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3480e3-fe39-437e-9dbb-42f9150770b0"/>
    <ds:schemaRef ds:uri="6e94d4c1-706f-434a-b18d-b674fe34e8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5E6A1C-53CD-4904-A330-C51BA6497FEB}">
  <ds:schemaRefs>
    <ds:schemaRef ds:uri="http://purl.org/dc/terms/"/>
    <ds:schemaRef ds:uri="http://schemas.openxmlformats.org/package/2006/metadata/core-properties"/>
    <ds:schemaRef ds:uri="7a3480e3-fe39-437e-9dbb-42f9150770b0"/>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 ds:uri="6e94d4c1-706f-434a-b18d-b674fe34e8e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IP Propensity Model</vt:lpstr>
      <vt:lpstr>Sheet1</vt:lpstr>
      <vt:lpstr>'IP Propensity Model'!Print_Area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Sweet, Seon</dc:creator>
  <cp:keywords/>
  <dc:description/>
  <cp:lastModifiedBy>Martin, Benjamin-B</cp:lastModifiedBy>
  <cp:revision/>
  <dcterms:created xsi:type="dcterms:W3CDTF">2022-08-04T03:59:00Z</dcterms:created>
  <dcterms:modified xsi:type="dcterms:W3CDTF">2023-03-22T05:29:45Z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0x010100965EC46205E38E40B965C7FA0C041D57</vt:lpwstr>
  </property>
  <property fmtid="{D5CDD505-2E9C-101B-9397-08002B2CF9AE}" pid="3" name="MSIP_Label_edac7489-8e74-4740-9640-de6a90bd2a80_Enabled">
    <vt:lpwstr>true</vt:lpwstr>
  </property>
  <property fmtid="{D5CDD505-2E9C-101B-9397-08002B2CF9AE}" pid="4" name="MSIP_Label_edac7489-8e74-4740-9640-de6a90bd2a80_SetDate">
    <vt:lpwstr>2023-03-22T05:29:45Z</vt:lpwstr>
  </property>
  <property fmtid="{D5CDD505-2E9C-101B-9397-08002B2CF9AE}" pid="5" name="MSIP_Label_edac7489-8e74-4740-9640-de6a90bd2a80_Method">
    <vt:lpwstr>Standard</vt:lpwstr>
  </property>
  <property fmtid="{D5CDD505-2E9C-101B-9397-08002B2CF9AE}" pid="6" name="MSIP_Label_edac7489-8e74-4740-9640-de6a90bd2a80_Name">
    <vt:lpwstr>edac7489-8e74-4740-9640-de6a90bd2a80</vt:lpwstr>
  </property>
  <property fmtid="{D5CDD505-2E9C-101B-9397-08002B2CF9AE}" pid="7" name="MSIP_Label_edac7489-8e74-4740-9640-de6a90bd2a80_SiteId">
    <vt:lpwstr>7f2c1900-9fd4-4b89-91d3-79a649996f0a</vt:lpwstr>
  </property>
  <property fmtid="{D5CDD505-2E9C-101B-9397-08002B2CF9AE}" pid="8" name="MSIP_Label_edac7489-8e74-4740-9640-de6a90bd2a80_ActionId">
    <vt:lpwstr>6aa6bced-296c-47e3-bc58-f0c7c44ef8db</vt:lpwstr>
  </property>
  <property fmtid="{D5CDD505-2E9C-101B-9397-08002B2CF9AE}" pid="9" name="MSIP_Label_edac7489-8e74-4740-9640-de6a90bd2a80_ContentBits">
    <vt:lpwstr>2</vt:lpwstr>
  </property>
</Properties>
</file>